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0995" yWindow="90" windowWidth="9330" windowHeight="7920"/>
  </bookViews>
  <sheets>
    <sheet name="PK-Tool" sheetId="2" r:id="rId1"/>
    <sheet name="Beiträge" sheetId="3" state="veryHidden" r:id="rId2"/>
    <sheet name="Daten" sheetId="4" state="veryHidden" r:id="rId3"/>
  </sheets>
  <definedNames>
    <definedName name="dropy">'PK-Tool'!$I$12:$I$22</definedName>
    <definedName name="_xlnm.Print_Area" localSheetId="1">Beiträge!$A$1:$Q$70</definedName>
    <definedName name="_xlnm.Print_Area" localSheetId="2">Daten!$B$2:$F$9</definedName>
    <definedName name="_xlnm.Print_Area" localSheetId="0">'PK-Tool'!$A$2:$I$49</definedName>
  </definedNames>
  <calcPr calcId="145621"/>
</workbook>
</file>

<file path=xl/calcChain.xml><?xml version="1.0" encoding="utf-8"?>
<calcChain xmlns="http://schemas.openxmlformats.org/spreadsheetml/2006/main">
  <c r="I31" i="2" l="1"/>
  <c r="H31" i="2"/>
  <c r="G31" i="2"/>
  <c r="F31" i="2"/>
  <c r="I29" i="2"/>
  <c r="H29" i="2"/>
  <c r="G29" i="2"/>
  <c r="F29" i="2"/>
  <c r="I27" i="2"/>
  <c r="H27" i="2"/>
  <c r="G27" i="2"/>
  <c r="F27" i="2"/>
  <c r="I6" i="2"/>
  <c r="I5" i="2"/>
  <c r="I4" i="2"/>
  <c r="C70" i="3"/>
  <c r="A70" i="3"/>
  <c r="B70" i="3" s="1"/>
  <c r="C5" i="3"/>
  <c r="C6" i="3"/>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A6" i="3"/>
  <c r="A4" i="3" s="1"/>
  <c r="B4" i="3" s="1"/>
  <c r="L4" i="3"/>
  <c r="Q4" i="3"/>
  <c r="G4" i="3"/>
  <c r="B6" i="3" l="1"/>
  <c r="N6" i="3" s="1"/>
  <c r="O6" i="3" s="1"/>
  <c r="A7" i="3"/>
  <c r="A5" i="3"/>
  <c r="B5" i="3" s="1"/>
  <c r="T2" i="3" s="1"/>
  <c r="H4" i="3"/>
  <c r="R4" i="3"/>
  <c r="M4" i="3"/>
  <c r="N70" i="3"/>
  <c r="D70" i="3"/>
  <c r="I70" i="3"/>
  <c r="M6" i="3" l="1"/>
  <c r="H6" i="3"/>
  <c r="I6" i="3"/>
  <c r="J6" i="3" s="1"/>
  <c r="R6" i="3"/>
  <c r="D6" i="3"/>
  <c r="E6" i="3" s="1"/>
  <c r="U2" i="3"/>
  <c r="I5" i="3" s="1"/>
  <c r="J5" i="3" s="1"/>
  <c r="L5" i="3" s="1"/>
  <c r="R5" i="3"/>
  <c r="V2" i="3"/>
  <c r="M5" i="3"/>
  <c r="A8" i="3"/>
  <c r="B7" i="3"/>
  <c r="H5" i="3"/>
  <c r="J70" i="3"/>
  <c r="K70" i="3" s="1"/>
  <c r="L70" i="3" s="1"/>
  <c r="J71" i="3"/>
  <c r="D29" i="2" s="1"/>
  <c r="E29" i="2" s="1"/>
  <c r="E70" i="3"/>
  <c r="F70" i="3" s="1"/>
  <c r="G70" i="3" s="1"/>
  <c r="E71" i="3"/>
  <c r="D27" i="2" s="1"/>
  <c r="O70" i="3"/>
  <c r="P70" i="3" s="1"/>
  <c r="Q70" i="3" s="1"/>
  <c r="O71" i="3"/>
  <c r="D31" i="2" s="1"/>
  <c r="E31" i="2" s="1"/>
  <c r="N5" i="3" l="1"/>
  <c r="O5" i="3" s="1"/>
  <c r="Q5" i="3" s="1"/>
  <c r="Q6" i="3" s="1"/>
  <c r="D5" i="3"/>
  <c r="E5" i="3" s="1"/>
  <c r="G5" i="3" s="1"/>
  <c r="G6" i="3" s="1"/>
  <c r="L6" i="3"/>
  <c r="E27" i="2"/>
  <c r="N7" i="3"/>
  <c r="O7" i="3" s="1"/>
  <c r="P7" i="3" s="1"/>
  <c r="Q7" i="3" s="1"/>
  <c r="R7" i="3"/>
  <c r="H7" i="3"/>
  <c r="D7" i="3"/>
  <c r="E7" i="3" s="1"/>
  <c r="M7" i="3"/>
  <c r="I7" i="3"/>
  <c r="J7" i="3" s="1"/>
  <c r="A9" i="3"/>
  <c r="B8" i="3"/>
  <c r="F7" i="3" l="1"/>
  <c r="G7" i="3" s="1"/>
  <c r="K7" i="3"/>
  <c r="L7" i="3" s="1"/>
  <c r="M8" i="3"/>
  <c r="H8" i="3"/>
  <c r="I8" i="3"/>
  <c r="J8" i="3" s="1"/>
  <c r="N8" i="3"/>
  <c r="O8" i="3" s="1"/>
  <c r="P8" i="3" s="1"/>
  <c r="Q8" i="3" s="1"/>
  <c r="D8" i="3"/>
  <c r="E8" i="3" s="1"/>
  <c r="F8" i="3" s="1"/>
  <c r="G8" i="3" s="1"/>
  <c r="R8" i="3"/>
  <c r="A10" i="3"/>
  <c r="B9" i="3"/>
  <c r="K8" i="3" l="1"/>
  <c r="L8" i="3" s="1"/>
  <c r="H9" i="3"/>
  <c r="M9" i="3"/>
  <c r="R9" i="3"/>
  <c r="N9" i="3"/>
  <c r="O9" i="3" s="1"/>
  <c r="P9" i="3" s="1"/>
  <c r="Q9" i="3" s="1"/>
  <c r="D9" i="3"/>
  <c r="E9" i="3" s="1"/>
  <c r="F9" i="3" s="1"/>
  <c r="G9" i="3" s="1"/>
  <c r="I9" i="3"/>
  <c r="J9" i="3" s="1"/>
  <c r="K9" i="3" s="1"/>
  <c r="L9" i="3" s="1"/>
  <c r="A11" i="3"/>
  <c r="B10" i="3"/>
  <c r="M10" i="3" l="1"/>
  <c r="I10" i="3"/>
  <c r="J10" i="3" s="1"/>
  <c r="K10" i="3" s="1"/>
  <c r="L10" i="3" s="1"/>
  <c r="H10" i="3"/>
  <c r="N10" i="3"/>
  <c r="O10" i="3" s="1"/>
  <c r="P10" i="3" s="1"/>
  <c r="Q10" i="3" s="1"/>
  <c r="D10" i="3"/>
  <c r="E10" i="3" s="1"/>
  <c r="F10" i="3" s="1"/>
  <c r="G10" i="3" s="1"/>
  <c r="R10" i="3"/>
  <c r="A12" i="3"/>
  <c r="B11" i="3"/>
  <c r="D11" i="3" l="1"/>
  <c r="E11" i="3" s="1"/>
  <c r="F11" i="3" s="1"/>
  <c r="G11" i="3" s="1"/>
  <c r="N11" i="3"/>
  <c r="O11" i="3" s="1"/>
  <c r="P11" i="3" s="1"/>
  <c r="Q11" i="3" s="1"/>
  <c r="I11" i="3"/>
  <c r="J11" i="3" s="1"/>
  <c r="K11" i="3" s="1"/>
  <c r="L11" i="3" s="1"/>
  <c r="H11" i="3"/>
  <c r="M11" i="3"/>
  <c r="R11" i="3"/>
  <c r="B12" i="3"/>
  <c r="A13" i="3"/>
  <c r="B13" i="3" l="1"/>
  <c r="A14" i="3"/>
  <c r="M12" i="3"/>
  <c r="R12" i="3"/>
  <c r="I12" i="3"/>
  <c r="J12" i="3" s="1"/>
  <c r="K12" i="3" s="1"/>
  <c r="L12" i="3" s="1"/>
  <c r="D12" i="3"/>
  <c r="E12" i="3" s="1"/>
  <c r="F12" i="3" s="1"/>
  <c r="G12" i="3" s="1"/>
  <c r="N12" i="3"/>
  <c r="O12" i="3" s="1"/>
  <c r="P12" i="3" s="1"/>
  <c r="Q12" i="3" s="1"/>
  <c r="H12" i="3"/>
  <c r="A15" i="3" l="1"/>
  <c r="B14" i="3"/>
  <c r="R13" i="3"/>
  <c r="N13" i="3"/>
  <c r="O13" i="3" s="1"/>
  <c r="P13" i="3" s="1"/>
  <c r="Q13" i="3" s="1"/>
  <c r="I13" i="3"/>
  <c r="J13" i="3" s="1"/>
  <c r="K13" i="3" s="1"/>
  <c r="L13" i="3" s="1"/>
  <c r="M13" i="3"/>
  <c r="H13" i="3"/>
  <c r="D13" i="3"/>
  <c r="E13" i="3" s="1"/>
  <c r="F13" i="3" s="1"/>
  <c r="G13" i="3" s="1"/>
  <c r="R14" i="3" l="1"/>
  <c r="D14" i="3"/>
  <c r="E14" i="3" s="1"/>
  <c r="F14" i="3" s="1"/>
  <c r="G14" i="3" s="1"/>
  <c r="N14" i="3"/>
  <c r="O14" i="3" s="1"/>
  <c r="P14" i="3" s="1"/>
  <c r="Q14" i="3" s="1"/>
  <c r="I14" i="3"/>
  <c r="J14" i="3" s="1"/>
  <c r="K14" i="3" s="1"/>
  <c r="L14" i="3" s="1"/>
  <c r="M14" i="3"/>
  <c r="H14" i="3"/>
  <c r="B15" i="3"/>
  <c r="A16" i="3"/>
  <c r="B16" i="3" l="1"/>
  <c r="A17" i="3"/>
  <c r="N15" i="3"/>
  <c r="O15" i="3" s="1"/>
  <c r="P15" i="3" s="1"/>
  <c r="Q15" i="3" s="1"/>
  <c r="D15" i="3"/>
  <c r="E15" i="3" s="1"/>
  <c r="F15" i="3" s="1"/>
  <c r="G15" i="3" s="1"/>
  <c r="M15" i="3"/>
  <c r="R15" i="3"/>
  <c r="I15" i="3"/>
  <c r="J15" i="3" s="1"/>
  <c r="K15" i="3" s="1"/>
  <c r="L15" i="3" s="1"/>
  <c r="H15" i="3"/>
  <c r="B17" i="3" l="1"/>
  <c r="A18" i="3"/>
  <c r="R16" i="3"/>
  <c r="I16" i="3"/>
  <c r="J16" i="3" s="1"/>
  <c r="K16" i="3" s="1"/>
  <c r="L16" i="3" s="1"/>
  <c r="N16" i="3"/>
  <c r="O16" i="3" s="1"/>
  <c r="P16" i="3" s="1"/>
  <c r="Q16" i="3" s="1"/>
  <c r="D16" i="3"/>
  <c r="E16" i="3" s="1"/>
  <c r="F16" i="3" s="1"/>
  <c r="G16" i="3" s="1"/>
  <c r="M16" i="3"/>
  <c r="H16" i="3"/>
  <c r="B18" i="3" l="1"/>
  <c r="A19" i="3"/>
  <c r="N17" i="3"/>
  <c r="O17" i="3" s="1"/>
  <c r="P17" i="3" s="1"/>
  <c r="Q17" i="3" s="1"/>
  <c r="D17" i="3"/>
  <c r="E17" i="3" s="1"/>
  <c r="F17" i="3" s="1"/>
  <c r="G17" i="3" s="1"/>
  <c r="I17" i="3"/>
  <c r="J17" i="3" s="1"/>
  <c r="K17" i="3" s="1"/>
  <c r="L17" i="3" s="1"/>
  <c r="M17" i="3"/>
  <c r="H17" i="3"/>
  <c r="R17" i="3"/>
  <c r="A20" i="3" l="1"/>
  <c r="B19" i="3"/>
  <c r="M18" i="3"/>
  <c r="D18" i="3"/>
  <c r="E18" i="3" s="1"/>
  <c r="F18" i="3" s="1"/>
  <c r="G18" i="3" s="1"/>
  <c r="I18" i="3"/>
  <c r="J18" i="3" s="1"/>
  <c r="K18" i="3" s="1"/>
  <c r="L18" i="3" s="1"/>
  <c r="N18" i="3"/>
  <c r="O18" i="3" s="1"/>
  <c r="P18" i="3" s="1"/>
  <c r="Q18" i="3" s="1"/>
  <c r="R18" i="3"/>
  <c r="H18" i="3"/>
  <c r="I19" i="3" l="1"/>
  <c r="J19" i="3" s="1"/>
  <c r="K19" i="3" s="1"/>
  <c r="L19" i="3" s="1"/>
  <c r="R19" i="3"/>
  <c r="N19" i="3"/>
  <c r="O19" i="3" s="1"/>
  <c r="P19" i="3" s="1"/>
  <c r="Q19" i="3" s="1"/>
  <c r="M19" i="3"/>
  <c r="H19" i="3"/>
  <c r="D19" i="3"/>
  <c r="E19" i="3" s="1"/>
  <c r="F19" i="3" s="1"/>
  <c r="G19" i="3" s="1"/>
  <c r="B20" i="3"/>
  <c r="A21" i="3"/>
  <c r="A22" i="3" l="1"/>
  <c r="B21" i="3"/>
  <c r="R20" i="3"/>
  <c r="I20" i="3"/>
  <c r="J20" i="3" s="1"/>
  <c r="K20" i="3" s="1"/>
  <c r="L20" i="3" s="1"/>
  <c r="N20" i="3"/>
  <c r="O20" i="3" s="1"/>
  <c r="P20" i="3" s="1"/>
  <c r="Q20" i="3" s="1"/>
  <c r="D20" i="3"/>
  <c r="E20" i="3" s="1"/>
  <c r="F20" i="3" s="1"/>
  <c r="G20" i="3" s="1"/>
  <c r="H20" i="3"/>
  <c r="M20" i="3"/>
  <c r="D21" i="3" l="1"/>
  <c r="E21" i="3" s="1"/>
  <c r="F21" i="3" s="1"/>
  <c r="G21" i="3" s="1"/>
  <c r="M21" i="3"/>
  <c r="N21" i="3"/>
  <c r="O21" i="3" s="1"/>
  <c r="P21" i="3" s="1"/>
  <c r="Q21" i="3" s="1"/>
  <c r="H21" i="3"/>
  <c r="I21" i="3"/>
  <c r="J21" i="3" s="1"/>
  <c r="K21" i="3" s="1"/>
  <c r="L21" i="3" s="1"/>
  <c r="R21" i="3"/>
  <c r="A23" i="3"/>
  <c r="B22" i="3"/>
  <c r="I22" i="3" l="1"/>
  <c r="J22" i="3" s="1"/>
  <c r="K22" i="3" s="1"/>
  <c r="L22" i="3" s="1"/>
  <c r="N22" i="3"/>
  <c r="O22" i="3" s="1"/>
  <c r="P22" i="3" s="1"/>
  <c r="Q22" i="3" s="1"/>
  <c r="M22" i="3"/>
  <c r="D22" i="3"/>
  <c r="E22" i="3" s="1"/>
  <c r="F22" i="3" s="1"/>
  <c r="G22" i="3" s="1"/>
  <c r="H22" i="3"/>
  <c r="R22" i="3"/>
  <c r="A24" i="3"/>
  <c r="B23" i="3"/>
  <c r="R23" i="3" l="1"/>
  <c r="I23" i="3"/>
  <c r="J23" i="3" s="1"/>
  <c r="K23" i="3" s="1"/>
  <c r="L23" i="3" s="1"/>
  <c r="N23" i="3"/>
  <c r="O23" i="3" s="1"/>
  <c r="P23" i="3" s="1"/>
  <c r="Q23" i="3" s="1"/>
  <c r="D23" i="3"/>
  <c r="E23" i="3" s="1"/>
  <c r="F23" i="3" s="1"/>
  <c r="G23" i="3" s="1"/>
  <c r="M23" i="3"/>
  <c r="H23" i="3"/>
  <c r="A25" i="3"/>
  <c r="B24" i="3"/>
  <c r="D24" i="3" l="1"/>
  <c r="E24" i="3" s="1"/>
  <c r="F24" i="3" s="1"/>
  <c r="G24" i="3" s="1"/>
  <c r="R24" i="3"/>
  <c r="N24" i="3"/>
  <c r="O24" i="3" s="1"/>
  <c r="P24" i="3" s="1"/>
  <c r="Q24" i="3" s="1"/>
  <c r="I24" i="3"/>
  <c r="J24" i="3" s="1"/>
  <c r="K24" i="3" s="1"/>
  <c r="L24" i="3" s="1"/>
  <c r="M24" i="3"/>
  <c r="H24" i="3"/>
  <c r="A26" i="3"/>
  <c r="B25" i="3"/>
  <c r="D25" i="3" l="1"/>
  <c r="E25" i="3" s="1"/>
  <c r="F25" i="3" s="1"/>
  <c r="G25" i="3" s="1"/>
  <c r="R25" i="3"/>
  <c r="H25" i="3"/>
  <c r="M25" i="3"/>
  <c r="N25" i="3"/>
  <c r="O25" i="3" s="1"/>
  <c r="P25" i="3" s="1"/>
  <c r="Q25" i="3" s="1"/>
  <c r="I25" i="3"/>
  <c r="J25" i="3" s="1"/>
  <c r="K25" i="3" s="1"/>
  <c r="L25" i="3" s="1"/>
  <c r="A27" i="3"/>
  <c r="B26" i="3"/>
  <c r="D26" i="3" l="1"/>
  <c r="E26" i="3" s="1"/>
  <c r="F26" i="3" s="1"/>
  <c r="G26" i="3" s="1"/>
  <c r="N26" i="3"/>
  <c r="O26" i="3" s="1"/>
  <c r="P26" i="3" s="1"/>
  <c r="Q26" i="3" s="1"/>
  <c r="R26" i="3"/>
  <c r="H26" i="3"/>
  <c r="I26" i="3"/>
  <c r="J26" i="3" s="1"/>
  <c r="K26" i="3" s="1"/>
  <c r="L26" i="3" s="1"/>
  <c r="M26" i="3"/>
  <c r="A28" i="3"/>
  <c r="B27" i="3"/>
  <c r="M27" i="3" l="1"/>
  <c r="N27" i="3"/>
  <c r="O27" i="3" s="1"/>
  <c r="P27" i="3" s="1"/>
  <c r="Q27" i="3" s="1"/>
  <c r="R27" i="3"/>
  <c r="D27" i="3"/>
  <c r="E27" i="3" s="1"/>
  <c r="F27" i="3" s="1"/>
  <c r="G27" i="3" s="1"/>
  <c r="H27" i="3"/>
  <c r="I27" i="3"/>
  <c r="J27" i="3" s="1"/>
  <c r="K27" i="3" s="1"/>
  <c r="L27" i="3" s="1"/>
  <c r="A29" i="3"/>
  <c r="B28" i="3"/>
  <c r="N28" i="3" l="1"/>
  <c r="O28" i="3" s="1"/>
  <c r="P28" i="3" s="1"/>
  <c r="Q28" i="3" s="1"/>
  <c r="D28" i="3"/>
  <c r="E28" i="3" s="1"/>
  <c r="F28" i="3" s="1"/>
  <c r="G28" i="3" s="1"/>
  <c r="H28" i="3"/>
  <c r="M28" i="3"/>
  <c r="I28" i="3"/>
  <c r="J28" i="3" s="1"/>
  <c r="K28" i="3" s="1"/>
  <c r="L28" i="3" s="1"/>
  <c r="R28" i="3"/>
  <c r="A30" i="3"/>
  <c r="B29" i="3"/>
  <c r="N29" i="3" l="1"/>
  <c r="O29" i="3" s="1"/>
  <c r="P29" i="3" s="1"/>
  <c r="Q29" i="3" s="1"/>
  <c r="D29" i="3"/>
  <c r="E29" i="3" s="1"/>
  <c r="F29" i="3" s="1"/>
  <c r="G29" i="3" s="1"/>
  <c r="R29" i="3"/>
  <c r="I29" i="3"/>
  <c r="J29" i="3" s="1"/>
  <c r="K29" i="3" s="1"/>
  <c r="L29" i="3" s="1"/>
  <c r="A31" i="3"/>
  <c r="B30" i="3"/>
  <c r="M29" i="3" l="1"/>
  <c r="H29" i="3"/>
  <c r="D30" i="3"/>
  <c r="E30" i="3" s="1"/>
  <c r="F30" i="3" s="1"/>
  <c r="G30" i="3" s="1"/>
  <c r="I30" i="3"/>
  <c r="J30" i="3" s="1"/>
  <c r="K30" i="3" s="1"/>
  <c r="L30" i="3" s="1"/>
  <c r="N30" i="3"/>
  <c r="O30" i="3" s="1"/>
  <c r="P30" i="3" s="1"/>
  <c r="Q30" i="3" s="1"/>
  <c r="A32" i="3"/>
  <c r="B31" i="3"/>
  <c r="R30" i="3" l="1"/>
  <c r="H30" i="3"/>
  <c r="M30" i="3"/>
  <c r="N31" i="3"/>
  <c r="O31" i="3" s="1"/>
  <c r="P31" i="3" s="1"/>
  <c r="Q31" i="3" s="1"/>
  <c r="D31" i="3"/>
  <c r="E31" i="3" s="1"/>
  <c r="F31" i="3" s="1"/>
  <c r="G31" i="3" s="1"/>
  <c r="I31" i="3"/>
  <c r="J31" i="3" s="1"/>
  <c r="K31" i="3" s="1"/>
  <c r="L31" i="3" s="1"/>
  <c r="B32" i="3"/>
  <c r="A33" i="3"/>
  <c r="M31" i="3" l="1"/>
  <c r="H31" i="3"/>
  <c r="R31" i="3"/>
  <c r="B33" i="3"/>
  <c r="A34" i="3"/>
  <c r="I32" i="3"/>
  <c r="J32" i="3" s="1"/>
  <c r="K32" i="3" s="1"/>
  <c r="L32" i="3" s="1"/>
  <c r="D32" i="3"/>
  <c r="E32" i="3" s="1"/>
  <c r="F32" i="3" s="1"/>
  <c r="G32" i="3" s="1"/>
  <c r="N32" i="3"/>
  <c r="O32" i="3" s="1"/>
  <c r="P32" i="3" s="1"/>
  <c r="Q32" i="3" s="1"/>
  <c r="H32" i="3" l="1"/>
  <c r="M32" i="3"/>
  <c r="R32" i="3"/>
  <c r="B34" i="3"/>
  <c r="A35" i="3"/>
  <c r="D33" i="3"/>
  <c r="E33" i="3" s="1"/>
  <c r="F33" i="3" s="1"/>
  <c r="G33" i="3" s="1"/>
  <c r="N33" i="3"/>
  <c r="O33" i="3" s="1"/>
  <c r="P33" i="3" s="1"/>
  <c r="Q33" i="3" s="1"/>
  <c r="M33" i="3"/>
  <c r="I33" i="3"/>
  <c r="J33" i="3" s="1"/>
  <c r="K33" i="3" s="1"/>
  <c r="L33" i="3" s="1"/>
  <c r="R33" i="3" l="1"/>
  <c r="H33" i="3"/>
  <c r="B35" i="3"/>
  <c r="A36" i="3"/>
  <c r="I34" i="3"/>
  <c r="J34" i="3" s="1"/>
  <c r="K34" i="3" s="1"/>
  <c r="L34" i="3" s="1"/>
  <c r="N34" i="3"/>
  <c r="O34" i="3" s="1"/>
  <c r="P34" i="3" s="1"/>
  <c r="Q34" i="3" s="1"/>
  <c r="D34" i="3"/>
  <c r="E34" i="3" s="1"/>
  <c r="F34" i="3" s="1"/>
  <c r="G34" i="3" s="1"/>
  <c r="R34" i="3" l="1"/>
  <c r="H34" i="3"/>
  <c r="M34" i="3"/>
  <c r="B36" i="3"/>
  <c r="A37" i="3"/>
  <c r="R35" i="3"/>
  <c r="I35" i="3"/>
  <c r="J35" i="3" s="1"/>
  <c r="K35" i="3" s="1"/>
  <c r="L35" i="3" s="1"/>
  <c r="M35" i="3"/>
  <c r="H35" i="3"/>
  <c r="N35" i="3"/>
  <c r="O35" i="3" s="1"/>
  <c r="P35" i="3" s="1"/>
  <c r="Q35" i="3" s="1"/>
  <c r="D35" i="3"/>
  <c r="E35" i="3" s="1"/>
  <c r="F35" i="3" s="1"/>
  <c r="G35" i="3" s="1"/>
  <c r="A38" i="3" l="1"/>
  <c r="B37" i="3"/>
  <c r="R36" i="3"/>
  <c r="N36" i="3"/>
  <c r="O36" i="3" s="1"/>
  <c r="P36" i="3" s="1"/>
  <c r="Q36" i="3" s="1"/>
  <c r="M36" i="3"/>
  <c r="H36" i="3"/>
  <c r="D36" i="3"/>
  <c r="E36" i="3" s="1"/>
  <c r="F36" i="3" s="1"/>
  <c r="G36" i="3" s="1"/>
  <c r="I36" i="3"/>
  <c r="J36" i="3" s="1"/>
  <c r="K36" i="3" s="1"/>
  <c r="L36" i="3" s="1"/>
  <c r="H37" i="3" l="1"/>
  <c r="I37" i="3"/>
  <c r="J37" i="3" s="1"/>
  <c r="K37" i="3" s="1"/>
  <c r="L37" i="3" s="1"/>
  <c r="M37" i="3"/>
  <c r="D37" i="3"/>
  <c r="E37" i="3" s="1"/>
  <c r="F37" i="3" s="1"/>
  <c r="G37" i="3" s="1"/>
  <c r="N37" i="3"/>
  <c r="O37" i="3" s="1"/>
  <c r="P37" i="3" s="1"/>
  <c r="Q37" i="3" s="1"/>
  <c r="R37" i="3"/>
  <c r="A39" i="3"/>
  <c r="B38" i="3"/>
  <c r="B39" i="3" l="1"/>
  <c r="A40" i="3"/>
  <c r="D38" i="3"/>
  <c r="E38" i="3" s="1"/>
  <c r="F38" i="3" s="1"/>
  <c r="G38" i="3" s="1"/>
  <c r="H38" i="3"/>
  <c r="R38" i="3"/>
  <c r="N38" i="3"/>
  <c r="O38" i="3" s="1"/>
  <c r="P38" i="3" s="1"/>
  <c r="Q38" i="3" s="1"/>
  <c r="M38" i="3"/>
  <c r="I38" i="3"/>
  <c r="J38" i="3" s="1"/>
  <c r="K38" i="3" s="1"/>
  <c r="L38" i="3" s="1"/>
  <c r="I39" i="3" l="1"/>
  <c r="J39" i="3" s="1"/>
  <c r="K39" i="3" s="1"/>
  <c r="L39" i="3" s="1"/>
  <c r="N39" i="3"/>
  <c r="O39" i="3" s="1"/>
  <c r="P39" i="3" s="1"/>
  <c r="Q39" i="3" s="1"/>
  <c r="D39" i="3"/>
  <c r="E39" i="3" s="1"/>
  <c r="F39" i="3" s="1"/>
  <c r="G39" i="3" s="1"/>
  <c r="A41" i="3"/>
  <c r="B40" i="3"/>
  <c r="R39" i="3" l="1"/>
  <c r="M39" i="3"/>
  <c r="H39" i="3"/>
  <c r="D40" i="3"/>
  <c r="E40" i="3" s="1"/>
  <c r="F40" i="3" s="1"/>
  <c r="G40" i="3" s="1"/>
  <c r="N40" i="3"/>
  <c r="O40" i="3" s="1"/>
  <c r="P40" i="3" s="1"/>
  <c r="Q40" i="3" s="1"/>
  <c r="I40" i="3"/>
  <c r="J40" i="3" s="1"/>
  <c r="K40" i="3" s="1"/>
  <c r="L40" i="3" s="1"/>
  <c r="A42" i="3"/>
  <c r="B41" i="3"/>
  <c r="H40" i="3" l="1"/>
  <c r="R40" i="3"/>
  <c r="M40" i="3"/>
  <c r="B42" i="3"/>
  <c r="A43" i="3"/>
  <c r="I41" i="3"/>
  <c r="J41" i="3" s="1"/>
  <c r="K41" i="3" s="1"/>
  <c r="L41" i="3" s="1"/>
  <c r="D41" i="3"/>
  <c r="E41" i="3" s="1"/>
  <c r="F41" i="3" s="1"/>
  <c r="G41" i="3" s="1"/>
  <c r="N41" i="3"/>
  <c r="O41" i="3" s="1"/>
  <c r="P41" i="3" s="1"/>
  <c r="Q41" i="3" s="1"/>
  <c r="M41" i="3" l="1"/>
  <c r="H41" i="3"/>
  <c r="R41" i="3"/>
  <c r="N42" i="3"/>
  <c r="O42" i="3" s="1"/>
  <c r="P42" i="3" s="1"/>
  <c r="Q42" i="3" s="1"/>
  <c r="I42" i="3"/>
  <c r="J42" i="3" s="1"/>
  <c r="K42" i="3" s="1"/>
  <c r="L42" i="3" s="1"/>
  <c r="D42" i="3"/>
  <c r="E42" i="3" s="1"/>
  <c r="F42" i="3" s="1"/>
  <c r="G42" i="3" s="1"/>
  <c r="B43" i="3"/>
  <c r="A44" i="3"/>
  <c r="M42" i="3" l="1"/>
  <c r="R42" i="3"/>
  <c r="H42" i="3"/>
  <c r="D43" i="3"/>
  <c r="E43" i="3" s="1"/>
  <c r="F43" i="3" s="1"/>
  <c r="G43" i="3" s="1"/>
  <c r="I43" i="3"/>
  <c r="J43" i="3" s="1"/>
  <c r="K43" i="3" s="1"/>
  <c r="L43" i="3" s="1"/>
  <c r="N43" i="3"/>
  <c r="O43" i="3" s="1"/>
  <c r="P43" i="3" s="1"/>
  <c r="Q43" i="3" s="1"/>
  <c r="A45" i="3"/>
  <c r="B44" i="3"/>
  <c r="H43" i="3" l="1"/>
  <c r="R43" i="3"/>
  <c r="M43" i="3"/>
  <c r="B45" i="3"/>
  <c r="A46" i="3"/>
  <c r="D44" i="3"/>
  <c r="E44" i="3" s="1"/>
  <c r="F44" i="3" s="1"/>
  <c r="G44" i="3" s="1"/>
  <c r="I44" i="3"/>
  <c r="J44" i="3" s="1"/>
  <c r="K44" i="3" s="1"/>
  <c r="L44" i="3" s="1"/>
  <c r="N44" i="3"/>
  <c r="O44" i="3" s="1"/>
  <c r="P44" i="3" s="1"/>
  <c r="Q44" i="3" s="1"/>
  <c r="M44" i="3" l="1"/>
  <c r="H44" i="3"/>
  <c r="R44" i="3"/>
  <c r="I45" i="3"/>
  <c r="J45" i="3" s="1"/>
  <c r="K45" i="3" s="1"/>
  <c r="L45" i="3" s="1"/>
  <c r="R45" i="3"/>
  <c r="H45" i="3"/>
  <c r="N45" i="3"/>
  <c r="O45" i="3" s="1"/>
  <c r="P45" i="3" s="1"/>
  <c r="Q45" i="3" s="1"/>
  <c r="M45" i="3"/>
  <c r="D45" i="3"/>
  <c r="E45" i="3" s="1"/>
  <c r="F45" i="3" s="1"/>
  <c r="G45" i="3" s="1"/>
  <c r="A47" i="3"/>
  <c r="B46" i="3"/>
  <c r="H46" i="3" l="1"/>
  <c r="D46" i="3"/>
  <c r="E46" i="3" s="1"/>
  <c r="F46" i="3" s="1"/>
  <c r="G46" i="3" s="1"/>
  <c r="R46" i="3"/>
  <c r="M46" i="3"/>
  <c r="I46" i="3"/>
  <c r="J46" i="3" s="1"/>
  <c r="K46" i="3" s="1"/>
  <c r="L46" i="3" s="1"/>
  <c r="N46" i="3"/>
  <c r="O46" i="3" s="1"/>
  <c r="P46" i="3" s="1"/>
  <c r="Q46" i="3" s="1"/>
  <c r="B47" i="3"/>
  <c r="A48" i="3"/>
  <c r="H47" i="3" l="1"/>
  <c r="N47" i="3"/>
  <c r="O47" i="3" s="1"/>
  <c r="P47" i="3" s="1"/>
  <c r="Q47" i="3" s="1"/>
  <c r="M47" i="3"/>
  <c r="I47" i="3"/>
  <c r="J47" i="3" s="1"/>
  <c r="K47" i="3" s="1"/>
  <c r="L47" i="3" s="1"/>
  <c r="D47" i="3"/>
  <c r="E47" i="3" s="1"/>
  <c r="F47" i="3" s="1"/>
  <c r="G47" i="3" s="1"/>
  <c r="R47" i="3"/>
  <c r="A49" i="3"/>
  <c r="B48" i="3"/>
  <c r="F43" i="2" l="1"/>
  <c r="D45" i="2"/>
  <c r="D43" i="2"/>
  <c r="I41" i="2"/>
  <c r="E41" i="2"/>
  <c r="H45" i="2"/>
  <c r="G45" i="2"/>
  <c r="E43" i="2"/>
  <c r="F41" i="2"/>
  <c r="I45" i="2"/>
  <c r="F45" i="2"/>
  <c r="I43" i="2"/>
  <c r="E45" i="2"/>
  <c r="G43" i="2"/>
  <c r="D41" i="2"/>
  <c r="H43" i="2"/>
  <c r="G41" i="2"/>
  <c r="H41" i="2"/>
  <c r="M48" i="3"/>
  <c r="N48" i="3"/>
  <c r="O48" i="3" s="1"/>
  <c r="P48" i="3" s="1"/>
  <c r="Q48" i="3" s="1"/>
  <c r="R48" i="3"/>
  <c r="D48" i="3"/>
  <c r="E48" i="3" s="1"/>
  <c r="F48" i="3" s="1"/>
  <c r="G48" i="3" s="1"/>
  <c r="I48" i="3"/>
  <c r="J48" i="3" s="1"/>
  <c r="K48" i="3" s="1"/>
  <c r="L48" i="3" s="1"/>
  <c r="H48" i="3"/>
  <c r="B49" i="3"/>
  <c r="A50" i="3"/>
  <c r="I49" i="3" l="1"/>
  <c r="J49" i="3" s="1"/>
  <c r="K49" i="3" s="1"/>
  <c r="L49" i="3" s="1"/>
  <c r="M49" i="3"/>
  <c r="N49" i="3"/>
  <c r="O49" i="3" s="1"/>
  <c r="P49" i="3" s="1"/>
  <c r="Q49" i="3" s="1"/>
  <c r="H49" i="3"/>
  <c r="D49" i="3"/>
  <c r="E49" i="3" s="1"/>
  <c r="F49" i="3" s="1"/>
  <c r="G49" i="3" s="1"/>
  <c r="R49" i="3"/>
  <c r="A51" i="3"/>
  <c r="B50" i="3"/>
  <c r="A52" i="3" l="1"/>
  <c r="B51" i="3"/>
  <c r="N50" i="3"/>
  <c r="O50" i="3" s="1"/>
  <c r="P50" i="3" s="1"/>
  <c r="Q50" i="3" s="1"/>
  <c r="D50" i="3"/>
  <c r="E50" i="3" s="1"/>
  <c r="F50" i="3" s="1"/>
  <c r="G50" i="3" s="1"/>
  <c r="R50" i="3"/>
  <c r="M50" i="3"/>
  <c r="H50" i="3"/>
  <c r="I50" i="3"/>
  <c r="J50" i="3" s="1"/>
  <c r="K50" i="3" s="1"/>
  <c r="L50" i="3" s="1"/>
  <c r="B52" i="3" l="1"/>
  <c r="A53" i="3"/>
  <c r="D51" i="3"/>
  <c r="E51" i="3" s="1"/>
  <c r="F51" i="3" s="1"/>
  <c r="G51" i="3" s="1"/>
  <c r="R51" i="3"/>
  <c r="N51" i="3"/>
  <c r="O51" i="3" s="1"/>
  <c r="P51" i="3" s="1"/>
  <c r="Q51" i="3" s="1"/>
  <c r="H51" i="3"/>
  <c r="I51" i="3"/>
  <c r="J51" i="3" s="1"/>
  <c r="K51" i="3" s="1"/>
  <c r="L51" i="3" s="1"/>
  <c r="M51" i="3"/>
  <c r="D52" i="3" l="1"/>
  <c r="E52" i="3" s="1"/>
  <c r="F52" i="3" s="1"/>
  <c r="G52" i="3" s="1"/>
  <c r="N52" i="3"/>
  <c r="O52" i="3" s="1"/>
  <c r="P52" i="3" s="1"/>
  <c r="Q52" i="3" s="1"/>
  <c r="H52" i="3"/>
  <c r="R52" i="3"/>
  <c r="I52" i="3"/>
  <c r="J52" i="3" s="1"/>
  <c r="K52" i="3" s="1"/>
  <c r="L52" i="3" s="1"/>
  <c r="M52" i="3"/>
  <c r="A54" i="3"/>
  <c r="B53" i="3"/>
  <c r="A55" i="3" l="1"/>
  <c r="B54" i="3"/>
  <c r="D53" i="3"/>
  <c r="E53" i="3" s="1"/>
  <c r="F53" i="3" s="1"/>
  <c r="G53" i="3" s="1"/>
  <c r="M53" i="3"/>
  <c r="R53" i="3"/>
  <c r="N53" i="3"/>
  <c r="O53" i="3" s="1"/>
  <c r="P53" i="3" s="1"/>
  <c r="Q53" i="3" s="1"/>
  <c r="H53" i="3"/>
  <c r="I53" i="3"/>
  <c r="J53" i="3" s="1"/>
  <c r="K53" i="3" s="1"/>
  <c r="L53" i="3" s="1"/>
  <c r="B55" i="3" l="1"/>
  <c r="A56" i="3"/>
  <c r="M54" i="3"/>
  <c r="N54" i="3"/>
  <c r="O54" i="3" s="1"/>
  <c r="P54" i="3" s="1"/>
  <c r="Q54" i="3" s="1"/>
  <c r="D54" i="3"/>
  <c r="E54" i="3" s="1"/>
  <c r="F54" i="3" s="1"/>
  <c r="G54" i="3" s="1"/>
  <c r="I54" i="3"/>
  <c r="J54" i="3" s="1"/>
  <c r="K54" i="3" s="1"/>
  <c r="L54" i="3" s="1"/>
  <c r="R54" i="3"/>
  <c r="H54" i="3"/>
  <c r="I55" i="3" l="1"/>
  <c r="J55" i="3" s="1"/>
  <c r="K55" i="3" s="1"/>
  <c r="L55" i="3" s="1"/>
  <c r="H55" i="3"/>
  <c r="M55" i="3"/>
  <c r="R55" i="3"/>
  <c r="N55" i="3"/>
  <c r="O55" i="3" s="1"/>
  <c r="P55" i="3" s="1"/>
  <c r="Q55" i="3" s="1"/>
  <c r="D55" i="3"/>
  <c r="E55" i="3" s="1"/>
  <c r="F55" i="3" s="1"/>
  <c r="G55" i="3" s="1"/>
  <c r="B56" i="3"/>
  <c r="A57" i="3"/>
  <c r="D56" i="3" l="1"/>
  <c r="E56" i="3" s="1"/>
  <c r="F56" i="3" s="1"/>
  <c r="G56" i="3" s="1"/>
  <c r="M56" i="3"/>
  <c r="R56" i="3"/>
  <c r="N56" i="3"/>
  <c r="O56" i="3" s="1"/>
  <c r="P56" i="3" s="1"/>
  <c r="Q56" i="3" s="1"/>
  <c r="H56" i="3"/>
  <c r="I56" i="3"/>
  <c r="J56" i="3" s="1"/>
  <c r="K56" i="3" s="1"/>
  <c r="L56" i="3" s="1"/>
  <c r="A58" i="3"/>
  <c r="B57" i="3"/>
  <c r="A59" i="3" l="1"/>
  <c r="B58" i="3"/>
  <c r="N57" i="3"/>
  <c r="O57" i="3" s="1"/>
  <c r="P57" i="3" s="1"/>
  <c r="Q57" i="3" s="1"/>
  <c r="M57" i="3"/>
  <c r="I57" i="3"/>
  <c r="J57" i="3" s="1"/>
  <c r="K57" i="3" s="1"/>
  <c r="L57" i="3" s="1"/>
  <c r="R57" i="3"/>
  <c r="D57" i="3"/>
  <c r="E57" i="3" s="1"/>
  <c r="F57" i="3" s="1"/>
  <c r="G57" i="3" s="1"/>
  <c r="H57" i="3"/>
  <c r="A60" i="3" l="1"/>
  <c r="B59" i="3"/>
  <c r="M58" i="3"/>
  <c r="R58" i="3"/>
  <c r="N58" i="3"/>
  <c r="O58" i="3" s="1"/>
  <c r="P58" i="3" s="1"/>
  <c r="Q58" i="3" s="1"/>
  <c r="I58" i="3"/>
  <c r="J58" i="3" s="1"/>
  <c r="K58" i="3" s="1"/>
  <c r="L58" i="3" s="1"/>
  <c r="H58" i="3"/>
  <c r="D58" i="3"/>
  <c r="E58" i="3" s="1"/>
  <c r="F58" i="3" s="1"/>
  <c r="G58" i="3" s="1"/>
  <c r="A61" i="3" l="1"/>
  <c r="B60" i="3"/>
  <c r="D59" i="3"/>
  <c r="E59" i="3" s="1"/>
  <c r="F59" i="3" s="1"/>
  <c r="G59" i="3" s="1"/>
  <c r="H59" i="3"/>
  <c r="M59" i="3"/>
  <c r="R59" i="3"/>
  <c r="N59" i="3"/>
  <c r="O59" i="3" s="1"/>
  <c r="P59" i="3" s="1"/>
  <c r="Q59" i="3" s="1"/>
  <c r="I59" i="3"/>
  <c r="J59" i="3" s="1"/>
  <c r="K59" i="3" s="1"/>
  <c r="L59" i="3" s="1"/>
  <c r="A62" i="3" l="1"/>
  <c r="B62" i="3" s="1"/>
  <c r="B61" i="3"/>
  <c r="I60" i="3"/>
  <c r="J60" i="3" s="1"/>
  <c r="K60" i="3" s="1"/>
  <c r="L60" i="3" s="1"/>
  <c r="N60" i="3"/>
  <c r="O60" i="3" s="1"/>
  <c r="P60" i="3" s="1"/>
  <c r="Q60" i="3" s="1"/>
  <c r="H60" i="3"/>
  <c r="D60" i="3"/>
  <c r="E60" i="3" s="1"/>
  <c r="F60" i="3" s="1"/>
  <c r="G60" i="3" s="1"/>
  <c r="M60" i="3"/>
  <c r="R60" i="3"/>
  <c r="R62" i="3" l="1"/>
  <c r="I62" i="3"/>
  <c r="J62" i="3" s="1"/>
  <c r="K62" i="3" s="1"/>
  <c r="L62" i="3" s="1"/>
  <c r="H62" i="3"/>
  <c r="N62" i="3"/>
  <c r="O62" i="3" s="1"/>
  <c r="P62" i="3" s="1"/>
  <c r="Q62" i="3" s="1"/>
  <c r="D62" i="3"/>
  <c r="E62" i="3" s="1"/>
  <c r="F62" i="3" s="1"/>
  <c r="G62" i="3" s="1"/>
  <c r="M62" i="3"/>
  <c r="R61" i="3"/>
  <c r="N61" i="3"/>
  <c r="O61" i="3" s="1"/>
  <c r="P61" i="3" s="1"/>
  <c r="Q61" i="3" s="1"/>
  <c r="I61" i="3"/>
  <c r="J61" i="3" s="1"/>
  <c r="K61" i="3" s="1"/>
  <c r="L61" i="3" s="1"/>
  <c r="D61" i="3"/>
  <c r="E61" i="3" s="1"/>
  <c r="F61" i="3" s="1"/>
  <c r="G61" i="3" s="1"/>
  <c r="M61" i="3"/>
  <c r="H61" i="3"/>
</calcChain>
</file>

<file path=xl/comments1.xml><?xml version="1.0" encoding="utf-8"?>
<comments xmlns="http://schemas.openxmlformats.org/spreadsheetml/2006/main">
  <authors>
    <author>aburgene</author>
  </authors>
  <commentList>
    <comment ref="D5" authorId="0">
      <text>
        <r>
          <rPr>
            <b/>
            <sz val="8"/>
            <color indexed="81"/>
            <rFont val="Tahoma"/>
            <family val="2"/>
          </rPr>
          <t>aburgene:</t>
        </r>
        <r>
          <rPr>
            <sz val="8"/>
            <color indexed="81"/>
            <rFont val="Tahoma"/>
            <family val="2"/>
          </rPr>
          <t xml:space="preserve">
Aktueller, noch gültiger Beitragssatz, es wird geschaut, welcher Plan zurzeit aktuell ist und dann wird die entsprechende Formel für die Berechnung des Prozentsatzes ausgewählt.</t>
        </r>
      </text>
    </comment>
    <comment ref="E5" authorId="0">
      <text>
        <r>
          <rPr>
            <b/>
            <sz val="8"/>
            <color indexed="81"/>
            <rFont val="Tahoma"/>
            <family val="2"/>
          </rPr>
          <t>aburgene:</t>
        </r>
        <r>
          <rPr>
            <sz val="8"/>
            <color indexed="81"/>
            <rFont val="Tahoma"/>
            <family val="2"/>
          </rPr>
          <t xml:space="preserve">
für drei Monate</t>
        </r>
      </text>
    </comment>
    <comment ref="F5" authorId="0">
      <text>
        <r>
          <rPr>
            <b/>
            <sz val="8"/>
            <color indexed="81"/>
            <rFont val="Tahoma"/>
            <family val="2"/>
          </rPr>
          <t>aburgene:</t>
        </r>
        <r>
          <rPr>
            <sz val="8"/>
            <color indexed="81"/>
            <rFont val="Tahoma"/>
            <family val="2"/>
          </rPr>
          <t xml:space="preserve">
Kein Zins während des Jahres</t>
        </r>
      </text>
    </comment>
    <comment ref="I5" authorId="0">
      <text>
        <r>
          <rPr>
            <b/>
            <sz val="8"/>
            <color indexed="81"/>
            <rFont val="Tahoma"/>
            <family val="2"/>
          </rPr>
          <t>aburgene:</t>
        </r>
        <r>
          <rPr>
            <sz val="8"/>
            <color indexed="81"/>
            <rFont val="Tahoma"/>
            <family val="2"/>
          </rPr>
          <t xml:space="preserve">
Aktueller, noch gültiger Beitragssatz</t>
        </r>
      </text>
    </comment>
    <comment ref="K5" authorId="0">
      <text>
        <r>
          <rPr>
            <b/>
            <sz val="8"/>
            <color indexed="81"/>
            <rFont val="Tahoma"/>
            <family val="2"/>
          </rPr>
          <t>aburgene:</t>
        </r>
        <r>
          <rPr>
            <sz val="8"/>
            <color indexed="81"/>
            <rFont val="Tahoma"/>
            <family val="2"/>
          </rPr>
          <t xml:space="preserve">
Kein Zins während des Jahres</t>
        </r>
      </text>
    </comment>
    <comment ref="N5" authorId="0">
      <text>
        <r>
          <rPr>
            <b/>
            <sz val="8"/>
            <color indexed="81"/>
            <rFont val="Tahoma"/>
            <family val="2"/>
          </rPr>
          <t>aburgene:</t>
        </r>
        <r>
          <rPr>
            <sz val="8"/>
            <color indexed="81"/>
            <rFont val="Tahoma"/>
            <family val="2"/>
          </rPr>
          <t xml:space="preserve">
Aktueller, noch gültiger Beitragssatz</t>
        </r>
      </text>
    </comment>
    <comment ref="P5" authorId="0">
      <text>
        <r>
          <rPr>
            <b/>
            <sz val="8"/>
            <color indexed="81"/>
            <rFont val="Tahoma"/>
            <family val="2"/>
          </rPr>
          <t>aburgene:</t>
        </r>
        <r>
          <rPr>
            <sz val="8"/>
            <color indexed="81"/>
            <rFont val="Tahoma"/>
            <family val="2"/>
          </rPr>
          <t xml:space="preserve">
Kein Zins während des Jahres</t>
        </r>
      </text>
    </comment>
    <comment ref="D6" authorId="0">
      <text>
        <r>
          <rPr>
            <b/>
            <sz val="8"/>
            <color indexed="81"/>
            <rFont val="Tahoma"/>
            <family val="2"/>
          </rPr>
          <t>aburgene:</t>
        </r>
        <r>
          <rPr>
            <sz val="8"/>
            <color indexed="81"/>
            <rFont val="Tahoma"/>
            <family val="2"/>
          </rPr>
          <t xml:space="preserve">
Betragssatz in Anhängigkeit mit Alter und Plan (hier PlanLight)</t>
        </r>
      </text>
    </comment>
    <comment ref="E6" authorId="0">
      <text>
        <r>
          <rPr>
            <b/>
            <sz val="8"/>
            <color indexed="81"/>
            <rFont val="Tahoma"/>
            <family val="2"/>
          </rPr>
          <t>aburgene:</t>
        </r>
        <r>
          <rPr>
            <sz val="8"/>
            <color indexed="81"/>
            <rFont val="Tahoma"/>
            <family val="2"/>
          </rPr>
          <t xml:space="preserve">
für neun Monate</t>
        </r>
      </text>
    </comment>
    <comment ref="O6" authorId="0">
      <text>
        <r>
          <rPr>
            <b/>
            <sz val="8"/>
            <color indexed="81"/>
            <rFont val="Tahoma"/>
            <family val="2"/>
          </rPr>
          <t>aburgene:</t>
        </r>
        <r>
          <rPr>
            <sz val="8"/>
            <color indexed="81"/>
            <rFont val="Tahoma"/>
            <family val="2"/>
          </rPr>
          <t xml:space="preserve">
für neun Monate</t>
        </r>
      </text>
    </comment>
  </commentList>
</comments>
</file>

<file path=xl/sharedStrings.xml><?xml version="1.0" encoding="utf-8"?>
<sst xmlns="http://schemas.openxmlformats.org/spreadsheetml/2006/main" count="85" uniqueCount="54">
  <si>
    <t>Normalplan</t>
  </si>
  <si>
    <t>vers. Lohn</t>
  </si>
  <si>
    <t>PlanLight</t>
  </si>
  <si>
    <t>Von</t>
  </si>
  <si>
    <t>B - Beiträge</t>
  </si>
  <si>
    <t>A - Grunddaten</t>
  </si>
  <si>
    <t>35-44</t>
  </si>
  <si>
    <t>PlanPlus</t>
  </si>
  <si>
    <t>Erläuterungen</t>
  </si>
  <si>
    <t>Bis</t>
  </si>
  <si>
    <t>Plan</t>
  </si>
  <si>
    <t>Zins</t>
  </si>
  <si>
    <t>Jahr</t>
  </si>
  <si>
    <t>25-34</t>
  </si>
  <si>
    <t>Monat</t>
  </si>
  <si>
    <t>Spar-Beitragssätze</t>
  </si>
  <si>
    <t>Planlight</t>
  </si>
  <si>
    <t>45-54</t>
  </si>
  <si>
    <t>Alter</t>
  </si>
  <si>
    <t>55-65</t>
  </si>
  <si>
    <t>Planplus</t>
  </si>
  <si>
    <t>Aktuelle Beiträge</t>
  </si>
  <si>
    <t>Aktueller Beitragssatz Jan-März</t>
  </si>
  <si>
    <t>Prozentuale
Beiträge
AN und AG</t>
  </si>
  <si>
    <t>Absolute
Beiträge
AN und AG</t>
  </si>
  <si>
    <t>Kapital
Ende Jahr</t>
  </si>
  <si>
    <t>Beiträge AN + AG</t>
  </si>
  <si>
    <t>Beiträge AN</t>
  </si>
  <si>
    <r>
      <t xml:space="preserve">Spar-Beitragssätze nach Altersgruppen
</t>
    </r>
    <r>
      <rPr>
        <sz val="8"/>
        <color indexed="8"/>
        <rFont val="Arial"/>
        <family val="2"/>
      </rPr>
      <t>(umfassen nur Spar-Beitragssätze des Arbeitnehmers, ohne Risikobetragssätze)</t>
    </r>
  </si>
  <si>
    <r>
      <t>Aktuelle Sparbeiträge Arbeitnehmer</t>
    </r>
    <r>
      <rPr>
        <sz val="8"/>
        <rFont val="Arial"/>
        <family val="2"/>
      </rPr>
      <t xml:space="preserve"> (umfassen nur Sparbeiträge des Arbeit-nehmers, ohne Risikobeitrag)</t>
    </r>
  </si>
  <si>
    <t>Kapital Ende Geburts-monat</t>
  </si>
  <si>
    <t>Jahr:</t>
  </si>
  <si>
    <t>Monat:</t>
  </si>
  <si>
    <r>
      <t>Versicherter Lohn</t>
    </r>
    <r>
      <rPr>
        <sz val="8"/>
        <color indexed="8"/>
        <rFont val="Arial"/>
        <family val="2"/>
      </rPr>
      <t xml:space="preserve"> (z.B. 89000.20)</t>
    </r>
  </si>
  <si>
    <r>
      <t>Geburtsdatum</t>
    </r>
    <r>
      <rPr>
        <sz val="8"/>
        <color indexed="8"/>
        <rFont val="Arial"/>
        <family val="2"/>
      </rPr>
      <t xml:space="preserve"> (z.B.     3    1982)</t>
    </r>
  </si>
  <si>
    <t>HR</t>
  </si>
  <si>
    <t>T-Systems Schweiz AG</t>
  </si>
  <si>
    <t>Freigegeben</t>
  </si>
  <si>
    <t>Autor</t>
  </si>
  <si>
    <t>Version</t>
  </si>
  <si>
    <t>André Burgener</t>
  </si>
  <si>
    <t>3.0</t>
  </si>
  <si>
    <t>Seite 1 von 1</t>
  </si>
  <si>
    <t>1.1</t>
  </si>
  <si>
    <t>Pensionskasse der T-Systems Schweiz AG</t>
  </si>
  <si>
    <t>Basiskasse - Hochrechnung Alterskapital mit wählbarem Sparplan und Projektionszins</t>
  </si>
  <si>
    <r>
      <t>Sparguthaben per 1.1. laufendes Jahr</t>
    </r>
    <r>
      <rPr>
        <sz val="8"/>
        <color indexed="8"/>
        <rFont val="Arial"/>
        <family val="2"/>
      </rPr>
      <t xml:space="preserve"> (z.B. 10300.40)</t>
    </r>
  </si>
  <si>
    <r>
      <t>Bisheriger Plan</t>
    </r>
    <r>
      <rPr>
        <sz val="8"/>
        <color indexed="8"/>
        <rFont val="Arial"/>
        <family val="2"/>
      </rPr>
      <t xml:space="preserve"> (via Dropdown auswählen)</t>
    </r>
  </si>
  <si>
    <r>
      <t xml:space="preserve">Projektionszinssatz </t>
    </r>
    <r>
      <rPr>
        <sz val="8"/>
        <color indexed="8"/>
        <rFont val="Arial"/>
        <family val="2"/>
      </rPr>
      <t>(via Dropdown auswählen)</t>
    </r>
  </si>
  <si>
    <t>C - Alterskapital</t>
  </si>
  <si>
    <t>(Das Alterskapital umfasst Sparbeiträge des Arbeitnehmers und des Arbeitgebers)</t>
  </si>
  <si>
    <t>Beim Alterskapital handelt es sich um ungefähre Werte und sie haben rein informativen Charakter. Im Leistungsfall werden die Leistungen basierend auf den dann geltenden reglementarischen Bestimmungen sowie auf die zu diesem Zeitpunkt aktuellen Daten berechnet.</t>
  </si>
  <si>
    <t>PK</t>
  </si>
  <si>
    <t>aktueller technischer Zinssatz: 2.25%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</si>
</sst>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 ;\-0.00\ "/>
    <numFmt numFmtId="166" formatCode="0.000%"/>
    <numFmt numFmtId="167" formatCode="0.00000_ ;\-0.00000\ "/>
    <numFmt numFmtId="168" formatCode="0.0000_ ;\-0.0000\ "/>
    <numFmt numFmtId="169" formatCode="0.0%"/>
    <numFmt numFmtId="170" formatCode="#,##0.00_ ;\-#,##0.00\ "/>
    <numFmt numFmtId="171" formatCode="dd/mm/yyyy;@"/>
  </numFmts>
  <fonts count="35" x14ac:knownFonts="1">
    <font>
      <sz val="11"/>
      <color theme="1"/>
      <name val="Calibri"/>
      <family val="2"/>
      <scheme val="minor"/>
    </font>
    <font>
      <sz val="11"/>
      <color indexed="8"/>
      <name val="Calibri"/>
      <family val="2"/>
    </font>
    <font>
      <sz val="11"/>
      <color indexed="15"/>
      <name val="Calibri"/>
      <family val="2"/>
    </font>
    <font>
      <sz val="11"/>
      <color indexed="20"/>
      <name val="Calibri"/>
      <family val="2"/>
    </font>
    <font>
      <b/>
      <sz val="11"/>
      <color indexed="15"/>
      <name val="Calibri"/>
      <family val="2"/>
    </font>
    <font>
      <sz val="10"/>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b/>
      <sz val="18"/>
      <color indexed="62"/>
      <name val="Cambria"/>
      <family val="2"/>
    </font>
    <font>
      <sz val="10"/>
      <color indexed="8"/>
      <name val="Arial"/>
      <family val="2"/>
    </font>
    <font>
      <b/>
      <sz val="14"/>
      <color indexed="8"/>
      <name val="Arial"/>
      <family val="2"/>
    </font>
    <font>
      <sz val="11"/>
      <color indexed="8"/>
      <name val="Arial"/>
      <family val="2"/>
    </font>
    <font>
      <sz val="12"/>
      <color indexed="8"/>
      <name val="Arial"/>
      <family val="2"/>
    </font>
    <font>
      <b/>
      <sz val="10"/>
      <color indexed="8"/>
      <name val="Arial"/>
      <family val="2"/>
    </font>
    <font>
      <b/>
      <sz val="11"/>
      <color indexed="8"/>
      <name val="Arial"/>
      <family val="2"/>
    </font>
    <font>
      <sz val="9"/>
      <color indexed="8"/>
      <name val="Arial"/>
      <family val="2"/>
    </font>
    <font>
      <sz val="8"/>
      <color indexed="8"/>
      <name val="Arial"/>
      <family val="2"/>
    </font>
    <font>
      <b/>
      <sz val="9"/>
      <color indexed="8"/>
      <name val="Arial"/>
      <family val="2"/>
    </font>
    <font>
      <b/>
      <sz val="7"/>
      <color indexed="8"/>
      <name val="Arial"/>
      <family val="2"/>
    </font>
    <font>
      <i/>
      <sz val="10"/>
      <color indexed="8"/>
      <name val="Arial"/>
      <family val="2"/>
    </font>
    <font>
      <sz val="8"/>
      <color indexed="81"/>
      <name val="Tahoma"/>
      <family val="2"/>
    </font>
    <font>
      <b/>
      <sz val="8"/>
      <color indexed="81"/>
      <name val="Tahoma"/>
      <family val="2"/>
    </font>
    <font>
      <sz val="8"/>
      <name val="Arial"/>
      <family val="2"/>
    </font>
    <font>
      <sz val="7"/>
      <name val="Arial"/>
      <family val="2"/>
    </font>
    <font>
      <sz val="11"/>
      <color theme="0"/>
      <name val="Calibri"/>
      <family val="2"/>
      <scheme val="minor"/>
    </font>
    <font>
      <sz val="10"/>
      <color theme="0"/>
      <name val="Arial"/>
      <family val="2"/>
    </font>
    <font>
      <sz val="10"/>
      <color theme="1"/>
      <name val="Arial"/>
      <family val="2"/>
    </font>
    <font>
      <sz val="10"/>
      <color theme="1"/>
      <name val="Calibri"/>
      <family val="2"/>
      <scheme val="minor"/>
    </font>
    <font>
      <b/>
      <sz val="14"/>
      <name val="Arial"/>
      <family val="2"/>
    </font>
    <font>
      <b/>
      <sz val="9"/>
      <name val="Arial"/>
      <family val="2"/>
    </font>
    <font>
      <sz val="9"/>
      <color theme="1"/>
      <name val="Calibri"/>
      <family val="2"/>
      <scheme val="minor"/>
    </font>
    <font>
      <sz val="11"/>
      <name val="Calibri"/>
      <family val="2"/>
      <scheme val="minor"/>
    </font>
  </fonts>
  <fills count="29">
    <fill>
      <patternFill patternType="none"/>
    </fill>
    <fill>
      <patternFill patternType="gray125"/>
    </fill>
    <fill>
      <patternFill patternType="solid">
        <fgColor indexed="15"/>
      </patternFill>
    </fill>
    <fill>
      <patternFill patternType="solid">
        <fgColor indexed="13"/>
      </patternFill>
    </fill>
    <fill>
      <patternFill patternType="solid">
        <fgColor indexed="26"/>
      </patternFill>
    </fill>
    <fill>
      <patternFill patternType="solid">
        <fgColor indexed="12"/>
      </patternFill>
    </fill>
    <fill>
      <patternFill patternType="solid">
        <fgColor indexed="45"/>
      </patternFill>
    </fill>
    <fill>
      <patternFill patternType="solid">
        <fgColor indexed="10"/>
      </patternFill>
    </fill>
    <fill>
      <patternFill patternType="solid">
        <fgColor indexed="29"/>
      </patternFill>
    </fill>
    <fill>
      <patternFill patternType="solid">
        <fgColor indexed="16"/>
      </patternFill>
    </fill>
    <fill>
      <patternFill patternType="solid">
        <fgColor indexed="44"/>
      </patternFill>
    </fill>
    <fill>
      <patternFill patternType="solid">
        <fgColor indexed="11"/>
      </patternFill>
    </fill>
    <fill>
      <patternFill patternType="solid">
        <fgColor indexed="49"/>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FAFA06"/>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E20074"/>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0"/>
      </bottom>
      <diagonal/>
    </border>
    <border>
      <left/>
      <right/>
      <top/>
      <bottom style="medium">
        <color indexed="49"/>
      </bottom>
      <diagonal/>
    </border>
    <border>
      <left/>
      <right/>
      <top/>
      <bottom style="double">
        <color indexed="52"/>
      </bottom>
      <diagonal/>
    </border>
    <border>
      <left style="thin">
        <color indexed="10"/>
      </left>
      <right style="thin">
        <color indexed="10"/>
      </right>
      <top style="thin">
        <color indexed="10"/>
      </top>
      <bottom style="thin">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3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7"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6" borderId="0" applyNumberFormat="0" applyBorder="0" applyAlignment="0" applyProtection="0"/>
    <xf numFmtId="0" fontId="4" fillId="16" borderId="1" applyNumberFormat="0" applyAlignment="0" applyProtection="0"/>
    <xf numFmtId="0" fontId="6" fillId="11" borderId="0" applyNumberFormat="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0" borderId="5" applyNumberFormat="0" applyFill="0" applyAlignment="0" applyProtection="0"/>
    <xf numFmtId="0" fontId="5" fillId="4" borderId="6" applyNumberFormat="0" applyFont="0" applyAlignment="0" applyProtection="0"/>
    <xf numFmtId="0" fontId="5" fillId="0" borderId="0">
      <alignment vertical="center"/>
    </xf>
    <xf numFmtId="0" fontId="5" fillId="0" borderId="0">
      <alignment vertical="center"/>
    </xf>
    <xf numFmtId="0" fontId="5" fillId="0" borderId="0">
      <alignment vertical="center"/>
    </xf>
    <xf numFmtId="0" fontId="11" fillId="0" borderId="0" applyNumberFormat="0" applyFill="0" applyBorder="0" applyAlignment="0" applyProtection="0"/>
  </cellStyleXfs>
  <cellXfs count="204">
    <xf numFmtId="0" fontId="0" fillId="0" borderId="0" xfId="0"/>
    <xf numFmtId="171" fontId="25" fillId="17" borderId="0" xfId="0" applyNumberFormat="1" applyFont="1" applyFill="1" applyBorder="1" applyAlignment="1" applyProtection="1">
      <alignment horizontal="center" vertical="center"/>
    </xf>
    <xf numFmtId="0" fontId="16" fillId="18" borderId="7" xfId="35" applyNumberFormat="1" applyFont="1" applyFill="1" applyBorder="1" applyAlignment="1">
      <alignment horizontal="left"/>
    </xf>
    <xf numFmtId="0" fontId="12" fillId="18" borderId="8" xfId="35" applyNumberFormat="1" applyFont="1" applyFill="1" applyBorder="1" applyAlignment="1">
      <alignment horizontal="left"/>
    </xf>
    <xf numFmtId="0" fontId="16" fillId="0" borderId="9" xfId="35" applyNumberFormat="1" applyFont="1" applyFill="1" applyBorder="1" applyAlignment="1">
      <alignment horizontal="left"/>
    </xf>
    <xf numFmtId="0" fontId="16" fillId="19" borderId="9" xfId="35" applyNumberFormat="1" applyFont="1" applyFill="1" applyBorder="1" applyAlignment="1">
      <alignment horizontal="left"/>
    </xf>
    <xf numFmtId="0" fontId="16" fillId="20" borderId="9" xfId="35" applyNumberFormat="1" applyFont="1" applyFill="1" applyBorder="1" applyAlignment="1">
      <alignment horizontal="left"/>
    </xf>
    <xf numFmtId="0" fontId="16" fillId="21" borderId="9" xfId="35" applyNumberFormat="1" applyFont="1" applyFill="1" applyBorder="1" applyAlignment="1">
      <alignment horizontal="left"/>
    </xf>
    <xf numFmtId="1" fontId="22" fillId="0" borderId="9" xfId="35" applyNumberFormat="1" applyFont="1" applyFill="1" applyBorder="1" applyAlignment="1">
      <alignment horizontal="right"/>
    </xf>
    <xf numFmtId="1" fontId="12" fillId="0" borderId="9" xfId="35" applyNumberFormat="1" applyFont="1" applyFill="1" applyBorder="1" applyAlignment="1">
      <alignment horizontal="right"/>
    </xf>
    <xf numFmtId="10" fontId="12" fillId="19" borderId="9" xfId="35" applyNumberFormat="1" applyFont="1" applyFill="1" applyBorder="1" applyAlignment="1">
      <alignment horizontal="right"/>
    </xf>
    <xf numFmtId="10" fontId="12" fillId="20" borderId="9" xfId="35" applyNumberFormat="1" applyFont="1" applyFill="1" applyBorder="1" applyAlignment="1">
      <alignment horizontal="right"/>
    </xf>
    <xf numFmtId="10" fontId="12" fillId="21" borderId="9" xfId="35" applyNumberFormat="1" applyFont="1" applyFill="1" applyBorder="1" applyAlignment="1">
      <alignment horizontal="right"/>
    </xf>
    <xf numFmtId="0" fontId="0" fillId="0" borderId="27" xfId="0" applyBorder="1"/>
    <xf numFmtId="0" fontId="0" fillId="0" borderId="28" xfId="0" applyBorder="1"/>
    <xf numFmtId="0" fontId="0" fillId="0" borderId="29" xfId="0" applyBorder="1"/>
    <xf numFmtId="10" fontId="0" fillId="0" borderId="30" xfId="0" applyNumberFormat="1" applyBorder="1"/>
    <xf numFmtId="0" fontId="0" fillId="0" borderId="31" xfId="0" applyBorder="1"/>
    <xf numFmtId="0" fontId="0" fillId="0" borderId="32" xfId="0" applyBorder="1"/>
    <xf numFmtId="1" fontId="5" fillId="0" borderId="0" xfId="34" applyNumberFormat="1" applyFill="1" applyBorder="1">
      <alignment vertical="center"/>
    </xf>
    <xf numFmtId="1" fontId="18" fillId="0" borderId="0" xfId="34" applyNumberFormat="1" applyFont="1" applyFill="1" applyBorder="1" applyAlignment="1">
      <alignment horizontal="right"/>
    </xf>
    <xf numFmtId="165" fontId="20" fillId="0" borderId="0" xfId="34" applyNumberFormat="1" applyFont="1" applyFill="1" applyBorder="1" applyAlignment="1">
      <alignment horizontal="right"/>
    </xf>
    <xf numFmtId="10" fontId="20" fillId="0" borderId="0" xfId="34" applyNumberFormat="1" applyFont="1" applyFill="1" applyBorder="1" applyAlignment="1">
      <alignment horizontal="right"/>
    </xf>
    <xf numFmtId="165" fontId="21" fillId="0" borderId="0" xfId="34" applyNumberFormat="1" applyFont="1" applyFill="1" applyBorder="1" applyAlignment="1">
      <alignment horizontal="right"/>
    </xf>
    <xf numFmtId="165" fontId="18" fillId="0" borderId="0" xfId="34" applyNumberFormat="1" applyFont="1" applyFill="1" applyBorder="1" applyAlignment="1">
      <alignment horizontal="right"/>
    </xf>
    <xf numFmtId="0" fontId="5" fillId="0" borderId="0" xfId="34" applyFill="1" applyBorder="1">
      <alignment vertical="center"/>
    </xf>
    <xf numFmtId="0" fontId="0" fillId="0" borderId="0" xfId="0" applyFill="1" applyBorder="1"/>
    <xf numFmtId="0" fontId="0" fillId="0" borderId="0" xfId="0" applyBorder="1"/>
    <xf numFmtId="10" fontId="0" fillId="0" borderId="0" xfId="0" applyNumberFormat="1" applyBorder="1"/>
    <xf numFmtId="1" fontId="5" fillId="0" borderId="9" xfId="34" applyNumberFormat="1" applyBorder="1">
      <alignment vertical="center"/>
    </xf>
    <xf numFmtId="1" fontId="18" fillId="0" borderId="9" xfId="34" applyNumberFormat="1" applyFont="1" applyFill="1" applyBorder="1" applyAlignment="1">
      <alignment horizontal="right"/>
    </xf>
    <xf numFmtId="165" fontId="20" fillId="0" borderId="9" xfId="34" applyNumberFormat="1" applyFont="1" applyFill="1" applyBorder="1" applyAlignment="1">
      <alignment horizontal="right"/>
    </xf>
    <xf numFmtId="10" fontId="20" fillId="22" borderId="9" xfId="34" applyNumberFormat="1" applyFont="1" applyFill="1" applyBorder="1" applyAlignment="1">
      <alignment horizontal="right"/>
    </xf>
    <xf numFmtId="165" fontId="20" fillId="22" borderId="9" xfId="34" applyNumberFormat="1" applyFont="1" applyFill="1" applyBorder="1" applyAlignment="1">
      <alignment horizontal="right"/>
    </xf>
    <xf numFmtId="165" fontId="21" fillId="22" borderId="9" xfId="34" applyNumberFormat="1" applyFont="1" applyFill="1" applyBorder="1" applyAlignment="1">
      <alignment horizontal="right"/>
    </xf>
    <xf numFmtId="165" fontId="18" fillId="22" borderId="9" xfId="34" applyNumberFormat="1" applyFont="1" applyFill="1" applyBorder="1" applyAlignment="1">
      <alignment horizontal="right"/>
    </xf>
    <xf numFmtId="10" fontId="20" fillId="23" borderId="9" xfId="34" applyNumberFormat="1" applyFont="1" applyFill="1" applyBorder="1" applyAlignment="1">
      <alignment horizontal="right"/>
    </xf>
    <xf numFmtId="165" fontId="20" fillId="23" borderId="9" xfId="34" applyNumberFormat="1" applyFont="1" applyFill="1" applyBorder="1" applyAlignment="1">
      <alignment horizontal="right"/>
    </xf>
    <xf numFmtId="0" fontId="0" fillId="23" borderId="9" xfId="0" applyFill="1" applyBorder="1"/>
    <xf numFmtId="165" fontId="18" fillId="23" borderId="9" xfId="34" applyNumberFormat="1" applyFont="1" applyFill="1" applyBorder="1" applyAlignment="1">
      <alignment horizontal="right"/>
    </xf>
    <xf numFmtId="10" fontId="20" fillId="24" borderId="9" xfId="34" applyNumberFormat="1" applyFont="1" applyFill="1" applyBorder="1" applyAlignment="1">
      <alignment horizontal="right"/>
    </xf>
    <xf numFmtId="165" fontId="18" fillId="24" borderId="9" xfId="34" applyNumberFormat="1" applyFont="1" applyFill="1" applyBorder="1" applyAlignment="1">
      <alignment horizontal="right"/>
    </xf>
    <xf numFmtId="0" fontId="0" fillId="24" borderId="9" xfId="0" applyFill="1" applyBorder="1"/>
    <xf numFmtId="0" fontId="0" fillId="0" borderId="0" xfId="0" applyProtection="1"/>
    <xf numFmtId="0" fontId="5" fillId="0" borderId="0" xfId="36" applyProtection="1">
      <alignment vertical="center"/>
    </xf>
    <xf numFmtId="0" fontId="5" fillId="0" borderId="0" xfId="36" applyNumberFormat="1" applyFont="1" applyFill="1" applyBorder="1" applyAlignment="1" applyProtection="1">
      <alignment wrapText="1"/>
    </xf>
    <xf numFmtId="0" fontId="5" fillId="0" borderId="0" xfId="36" applyFill="1" applyProtection="1">
      <alignment vertical="center"/>
    </xf>
    <xf numFmtId="0" fontId="17" fillId="0" borderId="10" xfId="36" applyNumberFormat="1" applyFont="1" applyFill="1" applyBorder="1" applyAlignment="1" applyProtection="1">
      <alignment horizontal="center"/>
    </xf>
    <xf numFmtId="0" fontId="17" fillId="0" borderId="11" xfId="36" applyNumberFormat="1" applyFont="1" applyFill="1" applyBorder="1" applyAlignment="1" applyProtection="1">
      <alignment horizontal="center"/>
    </xf>
    <xf numFmtId="0" fontId="17" fillId="0" borderId="12" xfId="36" applyNumberFormat="1" applyFont="1" applyFill="1" applyBorder="1" applyAlignment="1" applyProtection="1">
      <alignment horizontal="center"/>
    </xf>
    <xf numFmtId="0" fontId="0" fillId="0" borderId="0" xfId="0" applyBorder="1" applyProtection="1"/>
    <xf numFmtId="3" fontId="14" fillId="0" borderId="10" xfId="36" applyNumberFormat="1" applyFont="1" applyFill="1" applyBorder="1" applyAlignment="1" applyProtection="1">
      <alignment horizontal="center"/>
    </xf>
    <xf numFmtId="3" fontId="14" fillId="0" borderId="12" xfId="36" applyNumberFormat="1" applyFont="1" applyFill="1" applyBorder="1" applyAlignment="1" applyProtection="1">
      <alignment horizontal="center"/>
    </xf>
    <xf numFmtId="0" fontId="15" fillId="0" borderId="0" xfId="36" applyNumberFormat="1" applyFont="1" applyFill="1" applyAlignment="1" applyProtection="1">
      <alignment horizontal="center" vertical="center" wrapText="1"/>
    </xf>
    <xf numFmtId="0" fontId="0" fillId="25" borderId="0" xfId="0" applyFill="1" applyProtection="1"/>
    <xf numFmtId="0" fontId="12" fillId="25" borderId="0" xfId="36" applyNumberFormat="1" applyFont="1" applyFill="1" applyAlignment="1" applyProtection="1">
      <alignment horizontal="left"/>
    </xf>
    <xf numFmtId="0" fontId="5" fillId="25" borderId="0" xfId="36" applyFill="1" applyProtection="1">
      <alignment vertical="center"/>
    </xf>
    <xf numFmtId="0" fontId="12" fillId="25" borderId="13" xfId="36" applyNumberFormat="1" applyFont="1" applyFill="1" applyBorder="1" applyAlignment="1" applyProtection="1">
      <alignment horizontal="left"/>
    </xf>
    <xf numFmtId="0" fontId="5" fillId="25" borderId="13" xfId="36" applyNumberFormat="1" applyFont="1" applyFill="1" applyBorder="1" applyAlignment="1" applyProtection="1">
      <alignment wrapText="1"/>
    </xf>
    <xf numFmtId="0" fontId="13" fillId="25" borderId="0" xfId="36" applyNumberFormat="1" applyFont="1" applyFill="1" applyAlignment="1" applyProtection="1">
      <alignment horizontal="left"/>
    </xf>
    <xf numFmtId="0" fontId="15" fillId="25" borderId="0" xfId="36" applyNumberFormat="1" applyFont="1" applyFill="1" applyAlignment="1" applyProtection="1">
      <alignment horizontal="center" vertical="center" wrapText="1"/>
    </xf>
    <xf numFmtId="164" fontId="14" fillId="25" borderId="0" xfId="36" applyNumberFormat="1" applyFont="1" applyFill="1" applyAlignment="1" applyProtection="1">
      <alignment horizontal="left"/>
    </xf>
    <xf numFmtId="0" fontId="14" fillId="25" borderId="0" xfId="36" applyNumberFormat="1" applyFont="1" applyFill="1" applyAlignment="1" applyProtection="1">
      <alignment horizontal="left"/>
    </xf>
    <xf numFmtId="0" fontId="5" fillId="25" borderId="0" xfId="36" applyNumberFormat="1" applyFont="1" applyFill="1" applyBorder="1" applyAlignment="1" applyProtection="1">
      <alignment wrapText="1"/>
    </xf>
    <xf numFmtId="0" fontId="14" fillId="25" borderId="0" xfId="36" applyNumberFormat="1" applyFont="1" applyFill="1" applyBorder="1" applyAlignment="1" applyProtection="1">
      <alignment horizontal="left"/>
    </xf>
    <xf numFmtId="0" fontId="12" fillId="25" borderId="0" xfId="36" applyNumberFormat="1" applyFont="1" applyFill="1" applyBorder="1" applyAlignment="1" applyProtection="1">
      <alignment horizontal="left"/>
    </xf>
    <xf numFmtId="0" fontId="5" fillId="25" borderId="0" xfId="36" applyFill="1" applyBorder="1" applyProtection="1">
      <alignment vertical="center"/>
    </xf>
    <xf numFmtId="0" fontId="12" fillId="25" borderId="14" xfId="36" applyNumberFormat="1" applyFont="1" applyFill="1" applyBorder="1" applyAlignment="1" applyProtection="1">
      <alignment horizontal="left"/>
    </xf>
    <xf numFmtId="0" fontId="16" fillId="25" borderId="13" xfId="36" applyNumberFormat="1" applyFont="1" applyFill="1" applyBorder="1" applyAlignment="1" applyProtection="1">
      <alignment horizontal="left"/>
    </xf>
    <xf numFmtId="0" fontId="5" fillId="25" borderId="0" xfId="36" applyFill="1" applyAlignment="1" applyProtection="1">
      <alignment vertical="center"/>
    </xf>
    <xf numFmtId="0" fontId="19" fillId="25" borderId="0" xfId="36" applyNumberFormat="1" applyFont="1" applyFill="1" applyAlignment="1" applyProtection="1">
      <alignment horizontal="left" wrapText="1"/>
    </xf>
    <xf numFmtId="0" fontId="16" fillId="25" borderId="14" xfId="36" applyNumberFormat="1" applyFont="1" applyFill="1" applyBorder="1" applyAlignment="1" applyProtection="1">
      <alignment horizontal="left"/>
    </xf>
    <xf numFmtId="9" fontId="14" fillId="25" borderId="0" xfId="36" applyNumberFormat="1" applyFont="1" applyFill="1" applyAlignment="1" applyProtection="1">
      <alignment horizontal="left"/>
    </xf>
    <xf numFmtId="0" fontId="5" fillId="25" borderId="14" xfId="36" applyFill="1" applyBorder="1" applyProtection="1">
      <alignment vertical="center"/>
    </xf>
    <xf numFmtId="0" fontId="14" fillId="25" borderId="0" xfId="36" applyNumberFormat="1" applyFont="1" applyFill="1" applyBorder="1" applyAlignment="1" applyProtection="1">
      <alignment horizontal="center" wrapText="1"/>
    </xf>
    <xf numFmtId="166" fontId="14" fillId="25" borderId="0" xfId="36" applyNumberFormat="1" applyFont="1" applyFill="1" applyBorder="1" applyAlignment="1" applyProtection="1">
      <alignment horizontal="center"/>
    </xf>
    <xf numFmtId="165" fontId="17" fillId="25" borderId="0" xfId="36" applyNumberFormat="1" applyFont="1" applyFill="1" applyBorder="1" applyAlignment="1" applyProtection="1">
      <alignment horizontal="center"/>
    </xf>
    <xf numFmtId="0" fontId="14" fillId="25" borderId="0" xfId="36" applyNumberFormat="1" applyFont="1" applyFill="1" applyBorder="1" applyAlignment="1" applyProtection="1">
      <alignment horizontal="left" vertical="center"/>
    </xf>
    <xf numFmtId="0" fontId="0" fillId="25" borderId="0" xfId="0" applyFill="1" applyBorder="1" applyAlignment="1" applyProtection="1">
      <alignment horizontal="center" vertical="center"/>
    </xf>
    <xf numFmtId="0" fontId="17" fillId="25" borderId="0" xfId="36" applyNumberFormat="1" applyFont="1" applyFill="1" applyBorder="1" applyAlignment="1" applyProtection="1">
      <alignment horizontal="center"/>
    </xf>
    <xf numFmtId="0" fontId="0" fillId="26" borderId="0" xfId="0" applyNumberFormat="1" applyFill="1"/>
    <xf numFmtId="169" fontId="14" fillId="0" borderId="12" xfId="36" applyNumberFormat="1" applyFont="1" applyFill="1" applyBorder="1" applyAlignment="1" applyProtection="1">
      <alignment horizontal="center"/>
    </xf>
    <xf numFmtId="169" fontId="14" fillId="0" borderId="11" xfId="36" applyNumberFormat="1" applyFont="1" applyFill="1" applyBorder="1" applyAlignment="1" applyProtection="1">
      <alignment horizontal="center"/>
    </xf>
    <xf numFmtId="169" fontId="14" fillId="25" borderId="0" xfId="36" applyNumberFormat="1" applyFont="1" applyFill="1" applyBorder="1" applyAlignment="1" applyProtection="1">
      <alignment horizontal="center"/>
    </xf>
    <xf numFmtId="3" fontId="14" fillId="25" borderId="0" xfId="36" applyNumberFormat="1" applyFont="1" applyFill="1" applyBorder="1" applyAlignment="1" applyProtection="1">
      <alignment horizontal="center"/>
    </xf>
    <xf numFmtId="165" fontId="27" fillId="25" borderId="0" xfId="0" applyNumberFormat="1" applyFont="1" applyFill="1" applyProtection="1"/>
    <xf numFmtId="0" fontId="0" fillId="25" borderId="0" xfId="0" applyFill="1" applyAlignment="1">
      <alignment horizontal="left" vertical="top" wrapText="1"/>
    </xf>
    <xf numFmtId="165" fontId="18" fillId="24" borderId="0" xfId="34" applyNumberFormat="1" applyFont="1" applyFill="1" applyBorder="1" applyAlignment="1">
      <alignment horizontal="right"/>
    </xf>
    <xf numFmtId="0" fontId="26" fillId="25" borderId="0" xfId="36" applyFont="1" applyFill="1" applyAlignment="1" applyProtection="1"/>
    <xf numFmtId="0" fontId="14" fillId="26" borderId="15" xfId="36" applyNumberFormat="1" applyFont="1" applyFill="1" applyBorder="1" applyAlignment="1" applyProtection="1">
      <alignment horizontal="left"/>
      <protection locked="0"/>
    </xf>
    <xf numFmtId="170" fontId="14" fillId="25" borderId="0" xfId="36" applyNumberFormat="1" applyFont="1" applyFill="1" applyBorder="1" applyAlignment="1" applyProtection="1">
      <alignment horizontal="center"/>
    </xf>
    <xf numFmtId="165" fontId="17" fillId="0" borderId="16" xfId="36" applyNumberFormat="1" applyFont="1" applyFill="1" applyBorder="1" applyAlignment="1" applyProtection="1">
      <alignment horizontal="center"/>
    </xf>
    <xf numFmtId="169" fontId="14" fillId="0" borderId="17" xfId="36" applyNumberFormat="1" applyFont="1" applyFill="1" applyBorder="1" applyAlignment="1" applyProtection="1">
      <alignment horizontal="center"/>
    </xf>
    <xf numFmtId="0" fontId="28" fillId="25" borderId="0" xfId="36" applyNumberFormat="1" applyFont="1" applyFill="1" applyBorder="1" applyAlignment="1" applyProtection="1">
      <alignment wrapText="1"/>
    </xf>
    <xf numFmtId="0" fontId="28" fillId="25" borderId="0" xfId="36" applyFont="1" applyFill="1" applyProtection="1">
      <alignment vertical="center"/>
    </xf>
    <xf numFmtId="0" fontId="25" fillId="17" borderId="0" xfId="0" applyFont="1" applyFill="1" applyBorder="1" applyAlignment="1" applyProtection="1">
      <alignment vertical="center"/>
    </xf>
    <xf numFmtId="49" fontId="25" fillId="17" borderId="0" xfId="0" applyNumberFormat="1" applyFont="1" applyFill="1" applyBorder="1" applyAlignment="1" applyProtection="1">
      <alignment horizontal="center" vertical="center"/>
    </xf>
    <xf numFmtId="0" fontId="25" fillId="17" borderId="0" xfId="0" applyFont="1" applyFill="1" applyBorder="1" applyAlignment="1" applyProtection="1">
      <alignment horizontal="right" vertical="center"/>
    </xf>
    <xf numFmtId="0" fontId="0" fillId="25" borderId="0" xfId="0" applyFill="1" applyBorder="1" applyAlignment="1">
      <alignment horizontal="left" vertical="top" wrapText="1"/>
    </xf>
    <xf numFmtId="0" fontId="0" fillId="25" borderId="0" xfId="0" applyFill="1" applyBorder="1" applyProtection="1"/>
    <xf numFmtId="1" fontId="5" fillId="0" borderId="0" xfId="34" applyNumberFormat="1" applyFont="1">
      <alignment vertical="center"/>
    </xf>
    <xf numFmtId="0" fontId="5" fillId="23" borderId="14" xfId="34" applyFont="1" applyFill="1" applyBorder="1">
      <alignment vertical="center"/>
    </xf>
    <xf numFmtId="0" fontId="5" fillId="24" borderId="14" xfId="34" applyFont="1" applyFill="1" applyBorder="1">
      <alignment vertical="center"/>
    </xf>
    <xf numFmtId="0" fontId="5" fillId="23" borderId="0" xfId="34" applyFont="1" applyFill="1">
      <alignment vertical="center"/>
    </xf>
    <xf numFmtId="1" fontId="12" fillId="0" borderId="0" xfId="34" applyNumberFormat="1" applyFont="1" applyFill="1" applyAlignment="1">
      <alignment horizontal="right"/>
    </xf>
    <xf numFmtId="165" fontId="12" fillId="22" borderId="0" xfId="34" applyNumberFormat="1" applyFont="1" applyFill="1" applyAlignment="1">
      <alignment horizontal="right"/>
    </xf>
    <xf numFmtId="0" fontId="29" fillId="0" borderId="0" xfId="0" applyFont="1"/>
    <xf numFmtId="1" fontId="12" fillId="0" borderId="14" xfId="34" applyNumberFormat="1" applyFont="1" applyFill="1" applyBorder="1" applyAlignment="1">
      <alignment horizontal="right"/>
    </xf>
    <xf numFmtId="165" fontId="12" fillId="0" borderId="14" xfId="34" applyNumberFormat="1" applyFont="1" applyFill="1" applyBorder="1" applyAlignment="1">
      <alignment horizontal="right"/>
    </xf>
    <xf numFmtId="10" fontId="12" fillId="22" borderId="14" xfId="34" applyNumberFormat="1" applyFont="1" applyFill="1" applyBorder="1" applyAlignment="1">
      <alignment horizontal="right"/>
    </xf>
    <xf numFmtId="165" fontId="12" fillId="22" borderId="14" xfId="34" applyNumberFormat="1" applyFont="1" applyFill="1" applyBorder="1" applyAlignment="1">
      <alignment horizontal="right"/>
    </xf>
    <xf numFmtId="10" fontId="12" fillId="23" borderId="14" xfId="34" applyNumberFormat="1" applyFont="1" applyFill="1" applyBorder="1" applyAlignment="1">
      <alignment horizontal="right"/>
    </xf>
    <xf numFmtId="165" fontId="12" fillId="23" borderId="14" xfId="34" applyNumberFormat="1" applyFont="1" applyFill="1" applyBorder="1" applyAlignment="1">
      <alignment horizontal="right"/>
    </xf>
    <xf numFmtId="10" fontId="12" fillId="24" borderId="14" xfId="34" applyNumberFormat="1" applyFont="1" applyFill="1" applyBorder="1" applyAlignment="1">
      <alignment horizontal="right"/>
    </xf>
    <xf numFmtId="165" fontId="12" fillId="24" borderId="14" xfId="34" applyNumberFormat="1" applyFont="1" applyFill="1" applyBorder="1" applyAlignment="1">
      <alignment horizontal="right"/>
    </xf>
    <xf numFmtId="0" fontId="29" fillId="0" borderId="0" xfId="0" applyFont="1" applyFill="1"/>
    <xf numFmtId="165" fontId="12" fillId="0" borderId="0" xfId="34" applyNumberFormat="1" applyFont="1" applyFill="1" applyAlignment="1">
      <alignment horizontal="right"/>
    </xf>
    <xf numFmtId="10" fontId="12" fillId="22" borderId="0" xfId="34" applyNumberFormat="1" applyFont="1" applyFill="1" applyAlignment="1">
      <alignment horizontal="right"/>
    </xf>
    <xf numFmtId="0" fontId="29" fillId="23" borderId="0" xfId="0" applyFont="1" applyFill="1"/>
    <xf numFmtId="165" fontId="12" fillId="23" borderId="0" xfId="34" applyNumberFormat="1" applyFont="1" applyFill="1" applyAlignment="1">
      <alignment horizontal="right"/>
    </xf>
    <xf numFmtId="165" fontId="12" fillId="24" borderId="0" xfId="34" applyNumberFormat="1" applyFont="1" applyFill="1" applyAlignment="1">
      <alignment horizontal="right"/>
    </xf>
    <xf numFmtId="0" fontId="29" fillId="24" borderId="0" xfId="0" applyFont="1" applyFill="1"/>
    <xf numFmtId="168" fontId="29" fillId="0" borderId="0" xfId="0" applyNumberFormat="1" applyFont="1" applyFill="1"/>
    <xf numFmtId="167" fontId="29" fillId="0" borderId="0" xfId="0" applyNumberFormat="1" applyFont="1" applyFill="1"/>
    <xf numFmtId="10" fontId="29" fillId="0" borderId="0" xfId="0" applyNumberFormat="1" applyFont="1"/>
    <xf numFmtId="10" fontId="12" fillId="23" borderId="0" xfId="34" applyNumberFormat="1" applyFont="1" applyFill="1" applyAlignment="1">
      <alignment horizontal="right"/>
    </xf>
    <xf numFmtId="10" fontId="12" fillId="24" borderId="0" xfId="34" applyNumberFormat="1" applyFont="1" applyFill="1" applyAlignment="1">
      <alignment horizontal="right"/>
    </xf>
    <xf numFmtId="165" fontId="12" fillId="24" borderId="0" xfId="34" applyNumberFormat="1" applyFont="1" applyFill="1" applyBorder="1" applyAlignment="1">
      <alignment horizontal="right"/>
    </xf>
    <xf numFmtId="165" fontId="12" fillId="23" borderId="0" xfId="34" applyNumberFormat="1" applyFont="1" applyFill="1" applyBorder="1" applyAlignment="1">
      <alignment horizontal="right"/>
    </xf>
    <xf numFmtId="0" fontId="31" fillId="25" borderId="0" xfId="36" applyFont="1" applyFill="1" applyProtection="1">
      <alignment vertical="center"/>
    </xf>
    <xf numFmtId="0" fontId="18" fillId="25" borderId="0" xfId="36" applyNumberFormat="1" applyFont="1" applyFill="1" applyAlignment="1" applyProtection="1">
      <alignment horizontal="left"/>
    </xf>
    <xf numFmtId="0" fontId="32" fillId="25" borderId="0" xfId="36" applyFont="1" applyFill="1" applyProtection="1">
      <alignment vertical="center"/>
    </xf>
    <xf numFmtId="0" fontId="33" fillId="25" borderId="0" xfId="0" applyFont="1" applyFill="1" applyProtection="1"/>
    <xf numFmtId="0" fontId="16" fillId="25" borderId="0" xfId="36" applyNumberFormat="1" applyFont="1" applyFill="1" applyAlignment="1" applyProtection="1">
      <alignment horizontal="left"/>
    </xf>
    <xf numFmtId="171" fontId="25" fillId="17" borderId="0" xfId="0" applyNumberFormat="1" applyFont="1" applyFill="1" applyBorder="1" applyAlignment="1" applyProtection="1">
      <alignment horizontal="center" vertical="center"/>
    </xf>
    <xf numFmtId="14" fontId="25" fillId="17" borderId="0" xfId="0" applyNumberFormat="1" applyFont="1" applyFill="1" applyBorder="1" applyAlignment="1" applyProtection="1">
      <alignment horizontal="right" vertical="center"/>
    </xf>
    <xf numFmtId="0" fontId="0" fillId="0" borderId="0" xfId="0" applyAlignment="1" applyProtection="1">
      <alignment vertical="center"/>
    </xf>
    <xf numFmtId="171" fontId="25" fillId="17" borderId="13" xfId="0" applyNumberFormat="1" applyFont="1" applyFill="1" applyBorder="1" applyAlignment="1" applyProtection="1">
      <alignment horizontal="center" vertical="center"/>
    </xf>
    <xf numFmtId="0" fontId="0" fillId="0" borderId="13" xfId="0" applyBorder="1" applyAlignment="1"/>
    <xf numFmtId="171" fontId="25" fillId="17" borderId="0" xfId="0" applyNumberFormat="1" applyFont="1" applyFill="1" applyBorder="1" applyAlignment="1" applyProtection="1">
      <alignment horizontal="center" vertical="center"/>
    </xf>
    <xf numFmtId="0" fontId="0" fillId="0" borderId="0" xfId="0" applyAlignment="1"/>
    <xf numFmtId="49" fontId="25" fillId="17" borderId="0" xfId="0" applyNumberFormat="1" applyFont="1" applyFill="1" applyBorder="1" applyAlignment="1" applyProtection="1">
      <alignment horizontal="center" vertical="center"/>
    </xf>
    <xf numFmtId="0" fontId="12" fillId="28" borderId="16" xfId="36" applyNumberFormat="1" applyFont="1" applyFill="1" applyBorder="1" applyAlignment="1" applyProtection="1">
      <alignment horizontal="center" vertical="center" wrapText="1"/>
    </xf>
    <xf numFmtId="0" fontId="12" fillId="28" borderId="20" xfId="36" applyNumberFormat="1" applyFont="1" applyFill="1" applyBorder="1" applyAlignment="1" applyProtection="1">
      <alignment horizontal="center" vertical="center" wrapText="1"/>
    </xf>
    <xf numFmtId="0" fontId="12" fillId="28" borderId="21" xfId="36" applyNumberFormat="1" applyFont="1" applyFill="1" applyBorder="1" applyAlignment="1" applyProtection="1">
      <alignment horizontal="center" vertical="center" wrapText="1"/>
    </xf>
    <xf numFmtId="10" fontId="14" fillId="26" borderId="16" xfId="36" applyNumberFormat="1" applyFont="1" applyFill="1" applyBorder="1" applyAlignment="1" applyProtection="1">
      <alignment horizontal="left"/>
      <protection locked="0"/>
    </xf>
    <xf numFmtId="10" fontId="0" fillId="0" borderId="21" xfId="0" applyNumberFormat="1" applyBorder="1" applyAlignment="1" applyProtection="1">
      <alignment horizontal="left"/>
      <protection locked="0"/>
    </xf>
    <xf numFmtId="0" fontId="19" fillId="25" borderId="14" xfId="36" applyNumberFormat="1" applyFont="1" applyFill="1" applyBorder="1" applyAlignment="1" applyProtection="1">
      <alignment horizontal="left" vertical="top" wrapText="1"/>
    </xf>
    <xf numFmtId="0" fontId="0" fillId="25" borderId="14" xfId="0" applyFill="1" applyBorder="1" applyAlignment="1">
      <alignment horizontal="left" vertical="top" wrapText="1"/>
    </xf>
    <xf numFmtId="4" fontId="14" fillId="26" borderId="16" xfId="36" applyNumberFormat="1" applyFont="1" applyFill="1" applyBorder="1" applyAlignment="1" applyProtection="1">
      <alignment horizontal="left"/>
      <protection locked="0"/>
    </xf>
    <xf numFmtId="0" fontId="0" fillId="0" borderId="21" xfId="0" applyBorder="1" applyAlignment="1" applyProtection="1">
      <alignment horizontal="left"/>
      <protection locked="0"/>
    </xf>
    <xf numFmtId="164" fontId="14" fillId="26" borderId="16" xfId="36" applyNumberFormat="1" applyFont="1" applyFill="1" applyBorder="1" applyAlignment="1" applyProtection="1">
      <alignment horizontal="left"/>
      <protection locked="0"/>
    </xf>
    <xf numFmtId="0" fontId="34" fillId="0" borderId="0" xfId="0" applyFont="1" applyAlignment="1" applyProtection="1">
      <alignment vertical="center"/>
    </xf>
    <xf numFmtId="0" fontId="14" fillId="25" borderId="0" xfId="36" applyNumberFormat="1" applyFont="1" applyFill="1" applyAlignment="1" applyProtection="1">
      <alignment horizontal="left"/>
    </xf>
    <xf numFmtId="0" fontId="0" fillId="25" borderId="0" xfId="0" applyFill="1" applyAlignment="1" applyProtection="1"/>
    <xf numFmtId="0" fontId="25" fillId="25" borderId="0" xfId="36" applyFont="1" applyFill="1" applyAlignment="1" applyProtection="1">
      <alignment horizontal="left" vertical="top" wrapText="1"/>
    </xf>
    <xf numFmtId="0" fontId="0" fillId="0" borderId="0" xfId="0" applyAlignment="1">
      <alignment horizontal="left" vertical="top" wrapText="1"/>
    </xf>
    <xf numFmtId="0" fontId="12" fillId="0" borderId="18" xfId="36" applyNumberFormat="1" applyFont="1" applyFill="1" applyBorder="1" applyAlignment="1" applyProtection="1">
      <alignment horizontal="center" vertical="center"/>
    </xf>
    <xf numFmtId="0" fontId="30" fillId="0" borderId="19" xfId="0" applyFont="1" applyBorder="1" applyAlignment="1" applyProtection="1">
      <alignment horizontal="center" vertical="center"/>
    </xf>
    <xf numFmtId="0" fontId="5" fillId="27" borderId="16" xfId="36" applyNumberFormat="1" applyFill="1" applyBorder="1" applyAlignment="1" applyProtection="1">
      <alignment horizontal="center" wrapText="1"/>
    </xf>
    <xf numFmtId="0" fontId="5" fillId="27" borderId="20" xfId="36" applyNumberFormat="1" applyFont="1" applyFill="1" applyBorder="1" applyAlignment="1" applyProtection="1">
      <alignment horizontal="center" wrapText="1"/>
    </xf>
    <xf numFmtId="0" fontId="5" fillId="27" borderId="21" xfId="36" applyNumberFormat="1" applyFont="1" applyFill="1" applyBorder="1" applyAlignment="1" applyProtection="1">
      <alignment horizontal="center" wrapText="1"/>
    </xf>
    <xf numFmtId="0" fontId="5" fillId="27" borderId="16" xfId="36" applyNumberFormat="1" applyFill="1" applyBorder="1" applyAlignment="1" applyProtection="1">
      <alignment horizontal="center" vertical="center" wrapText="1"/>
    </xf>
    <xf numFmtId="0" fontId="5" fillId="27" borderId="21" xfId="36" applyFill="1" applyBorder="1" applyAlignment="1" applyProtection="1">
      <alignment horizontal="center" vertical="center" wrapText="1"/>
    </xf>
    <xf numFmtId="0" fontId="12" fillId="25" borderId="0" xfId="36" applyNumberFormat="1" applyFont="1" applyFill="1" applyAlignment="1" applyProtection="1">
      <alignment horizontal="left"/>
    </xf>
    <xf numFmtId="0" fontId="30" fillId="25" borderId="0" xfId="0" applyFont="1" applyFill="1" applyAlignment="1" applyProtection="1"/>
    <xf numFmtId="0" fontId="30" fillId="25" borderId="0" xfId="0" applyFont="1" applyFill="1" applyBorder="1" applyAlignment="1" applyProtection="1"/>
    <xf numFmtId="0" fontId="0" fillId="25" borderId="22" xfId="0" applyFill="1" applyBorder="1" applyAlignment="1" applyProtection="1"/>
    <xf numFmtId="1" fontId="20" fillId="0" borderId="9" xfId="34" applyNumberFormat="1" applyFont="1" applyFill="1" applyBorder="1" applyAlignment="1">
      <alignment horizontal="center" vertical="center"/>
    </xf>
    <xf numFmtId="0" fontId="0" fillId="0" borderId="9" xfId="0" applyBorder="1" applyAlignment="1">
      <alignment horizontal="center" vertical="center"/>
    </xf>
    <xf numFmtId="165" fontId="20" fillId="0" borderId="9" xfId="34" applyNumberFormat="1" applyFont="1" applyFill="1" applyBorder="1" applyAlignment="1">
      <alignment horizontal="center" vertical="center"/>
    </xf>
    <xf numFmtId="10" fontId="20" fillId="22" borderId="23" xfId="34" applyNumberFormat="1" applyFont="1" applyFill="1" applyBorder="1" applyAlignment="1">
      <alignment horizontal="right" wrapText="1"/>
    </xf>
    <xf numFmtId="0" fontId="0" fillId="0" borderId="9" xfId="0" applyBorder="1" applyAlignment="1">
      <alignment horizontal="right" wrapText="1"/>
    </xf>
    <xf numFmtId="165" fontId="20" fillId="22" borderId="23" xfId="34" applyNumberFormat="1" applyFont="1" applyFill="1" applyBorder="1" applyAlignment="1">
      <alignment horizontal="right" wrapText="1"/>
    </xf>
    <xf numFmtId="0" fontId="0" fillId="0" borderId="9" xfId="0" applyBorder="1" applyAlignment="1">
      <alignment wrapText="1"/>
    </xf>
    <xf numFmtId="165" fontId="20" fillId="24" borderId="25" xfId="34" applyNumberFormat="1" applyFont="1" applyFill="1" applyBorder="1" applyAlignment="1">
      <alignment horizontal="right" wrapText="1"/>
    </xf>
    <xf numFmtId="0" fontId="0" fillId="0" borderId="23" xfId="0" applyBorder="1" applyAlignment="1"/>
    <xf numFmtId="10" fontId="20" fillId="22" borderId="7" xfId="34" applyNumberFormat="1" applyFont="1" applyFill="1" applyBorder="1" applyAlignment="1">
      <alignment horizontal="center" vertical="center"/>
    </xf>
    <xf numFmtId="0" fontId="0" fillId="0" borderId="8" xfId="0" applyBorder="1" applyAlignment="1">
      <alignment horizontal="center" vertical="center"/>
    </xf>
    <xf numFmtId="0" fontId="0" fillId="0" borderId="26" xfId="0" applyBorder="1" applyAlignment="1"/>
    <xf numFmtId="10" fontId="20" fillId="23" borderId="7" xfId="34" applyNumberFormat="1" applyFont="1" applyFill="1" applyBorder="1" applyAlignment="1">
      <alignment horizontal="center" vertical="center"/>
    </xf>
    <xf numFmtId="0" fontId="0" fillId="23" borderId="8" xfId="0" applyFill="1" applyBorder="1" applyAlignment="1">
      <alignment horizontal="center" vertical="center"/>
    </xf>
    <xf numFmtId="10" fontId="20" fillId="24" borderId="7" xfId="34" applyNumberFormat="1" applyFont="1" applyFill="1" applyBorder="1" applyAlignment="1">
      <alignment horizontal="center" vertical="center"/>
    </xf>
    <xf numFmtId="0" fontId="0" fillId="24" borderId="8" xfId="0" applyFill="1" applyBorder="1" applyAlignment="1">
      <alignment horizontal="center" vertical="center"/>
    </xf>
    <xf numFmtId="165" fontId="20" fillId="22" borderId="24" xfId="34" applyNumberFormat="1" applyFont="1" applyFill="1" applyBorder="1" applyAlignment="1">
      <alignment horizontal="right" wrapText="1"/>
    </xf>
    <xf numFmtId="0" fontId="0" fillId="0" borderId="23" xfId="0" applyBorder="1" applyAlignment="1">
      <alignment horizontal="right"/>
    </xf>
    <xf numFmtId="165" fontId="20" fillId="24" borderId="23" xfId="34" applyNumberFormat="1" applyFont="1" applyFill="1" applyBorder="1" applyAlignment="1">
      <alignment horizontal="right" wrapText="1"/>
    </xf>
    <xf numFmtId="0" fontId="0" fillId="24" borderId="9" xfId="0" applyFill="1" applyBorder="1" applyAlignment="1">
      <alignment wrapText="1"/>
    </xf>
    <xf numFmtId="165" fontId="20" fillId="24" borderId="24" xfId="34" applyNumberFormat="1" applyFont="1" applyFill="1" applyBorder="1" applyAlignment="1">
      <alignment horizontal="right" wrapText="1"/>
    </xf>
    <xf numFmtId="0" fontId="0" fillId="24" borderId="23" xfId="0" applyFill="1" applyBorder="1" applyAlignment="1">
      <alignment horizontal="right"/>
    </xf>
    <xf numFmtId="10" fontId="20" fillId="23" borderId="23" xfId="34" applyNumberFormat="1" applyFont="1" applyFill="1" applyBorder="1" applyAlignment="1">
      <alignment horizontal="right" wrapText="1"/>
    </xf>
    <xf numFmtId="0" fontId="0" fillId="23" borderId="9" xfId="0" applyFill="1" applyBorder="1" applyAlignment="1">
      <alignment horizontal="right" wrapText="1"/>
    </xf>
    <xf numFmtId="165" fontId="20" fillId="23" borderId="23" xfId="34" applyNumberFormat="1" applyFont="1" applyFill="1" applyBorder="1" applyAlignment="1">
      <alignment horizontal="right" wrapText="1"/>
    </xf>
    <xf numFmtId="0" fontId="0" fillId="23" borderId="9" xfId="0" applyFill="1" applyBorder="1" applyAlignment="1">
      <alignment wrapText="1"/>
    </xf>
    <xf numFmtId="165" fontId="20" fillId="23" borderId="24" xfId="34" applyNumberFormat="1" applyFont="1" applyFill="1" applyBorder="1" applyAlignment="1">
      <alignment horizontal="right" wrapText="1"/>
    </xf>
    <xf numFmtId="0" fontId="0" fillId="23" borderId="23" xfId="0" applyFill="1" applyBorder="1" applyAlignment="1">
      <alignment horizontal="right"/>
    </xf>
    <xf numFmtId="10" fontId="20" fillId="24" borderId="23" xfId="34" applyNumberFormat="1" applyFont="1" applyFill="1" applyBorder="1" applyAlignment="1">
      <alignment horizontal="right" wrapText="1"/>
    </xf>
    <xf numFmtId="0" fontId="0" fillId="24" borderId="9" xfId="0" applyFill="1" applyBorder="1" applyAlignment="1">
      <alignment horizontal="right" wrapText="1"/>
    </xf>
    <xf numFmtId="0" fontId="16" fillId="18" borderId="9" xfId="35" applyNumberFormat="1" applyFont="1" applyFill="1" applyBorder="1" applyAlignment="1">
      <alignment horizontal="center"/>
    </xf>
    <xf numFmtId="0" fontId="12" fillId="0" borderId="9" xfId="35" applyNumberFormat="1" applyFont="1" applyFill="1" applyBorder="1" applyAlignment="1">
      <alignment horizontal="center"/>
    </xf>
    <xf numFmtId="10" fontId="0" fillId="25" borderId="0" xfId="0" applyNumberFormat="1" applyFill="1" applyProtection="1"/>
    <xf numFmtId="10" fontId="27" fillId="25" borderId="0" xfId="0" applyNumberFormat="1" applyFont="1" applyFill="1" applyProtection="1"/>
    <xf numFmtId="10" fontId="28" fillId="25" borderId="0" xfId="36" applyNumberFormat="1" applyFont="1" applyFill="1" applyProtection="1">
      <alignment vertical="center"/>
    </xf>
    <xf numFmtId="10" fontId="28" fillId="25" borderId="0" xfId="36" applyNumberFormat="1" applyFont="1" applyFill="1" applyBorder="1" applyAlignment="1" applyProtection="1">
      <alignment wrapText="1"/>
    </xf>
  </cellXfs>
  <cellStyles count="3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heck Cell" xfId="26"/>
    <cellStyle name="Good" xfId="27"/>
    <cellStyle name="Heading 1" xfId="28"/>
    <cellStyle name="Heading 2" xfId="29"/>
    <cellStyle name="Heading 3" xfId="30"/>
    <cellStyle name="Heading 4" xfId="31"/>
    <cellStyle name="Linked Cell" xfId="32"/>
    <cellStyle name="Note" xfId="33"/>
    <cellStyle name="Standard" xfId="0" builtinId="0"/>
    <cellStyle name="Standard_Beiträge" xfId="34"/>
    <cellStyle name="Standard_Daten" xfId="35"/>
    <cellStyle name="Standard_Tabelle2" xfId="36"/>
    <cellStyle name="Title" xfId="37"/>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61"/>
  <sheetViews>
    <sheetView tabSelected="1" zoomScaleNormal="100" zoomScaleSheetLayoutView="100" workbookViewId="0">
      <selection activeCell="G17" sqref="G17:H17"/>
    </sheetView>
  </sheetViews>
  <sheetFormatPr baseColWidth="10" defaultColWidth="0" defaultRowHeight="15" zeroHeight="1" x14ac:dyDescent="0.25"/>
  <cols>
    <col min="1" max="1" width="1.42578125" style="54" customWidth="1"/>
    <col min="2" max="2" width="11.42578125" style="54" customWidth="1"/>
    <col min="3" max="3" width="12.7109375" style="54" customWidth="1"/>
    <col min="4" max="9" width="11.42578125" style="54" customWidth="1"/>
    <col min="10" max="10" width="1.42578125" style="43" customWidth="1"/>
    <col min="11" max="16384" width="11.42578125" style="43" hidden="1"/>
  </cols>
  <sheetData>
    <row r="1" spans="1:11" s="54" customFormat="1" ht="7.5" customHeight="1" x14ac:dyDescent="0.25"/>
    <row r="2" spans="1:11" s="54" customFormat="1" ht="18" x14ac:dyDescent="0.25">
      <c r="A2" s="55"/>
      <c r="B2" s="129" t="s">
        <v>44</v>
      </c>
      <c r="C2" s="129"/>
      <c r="D2" s="129"/>
      <c r="E2" s="129"/>
      <c r="F2" s="129"/>
      <c r="G2" s="129"/>
      <c r="H2" s="129"/>
    </row>
    <row r="3" spans="1:11" s="132" customFormat="1" ht="19.5" customHeight="1" x14ac:dyDescent="0.2">
      <c r="A3" s="130"/>
      <c r="B3" s="133" t="s">
        <v>45</v>
      </c>
      <c r="C3" s="131"/>
      <c r="D3" s="131"/>
      <c r="E3" s="131"/>
      <c r="F3" s="131"/>
      <c r="G3" s="131"/>
      <c r="H3" s="131"/>
    </row>
    <row r="4" spans="1:11" s="54" customFormat="1" x14ac:dyDescent="0.25">
      <c r="A4" s="57"/>
      <c r="B4" s="58"/>
      <c r="C4" s="58"/>
      <c r="D4" s="58"/>
      <c r="E4" s="58"/>
      <c r="F4" s="58"/>
      <c r="G4" s="58"/>
      <c r="H4" s="58"/>
      <c r="I4" s="85" t="str">
        <f>C27</f>
        <v>PlanLight</v>
      </c>
    </row>
    <row r="5" spans="1:11" s="54" customFormat="1" x14ac:dyDescent="0.25">
      <c r="A5" s="55"/>
      <c r="B5" s="56"/>
      <c r="C5" s="56"/>
      <c r="D5" s="56"/>
      <c r="E5" s="56"/>
      <c r="F5" s="56"/>
      <c r="G5" s="56"/>
      <c r="H5" s="56"/>
      <c r="I5" s="85" t="str">
        <f>C29</f>
        <v>Normalplan</v>
      </c>
    </row>
    <row r="6" spans="1:11" s="54" customFormat="1" ht="18" x14ac:dyDescent="0.25">
      <c r="A6" s="55"/>
      <c r="B6" s="59" t="s">
        <v>5</v>
      </c>
      <c r="C6" s="56"/>
      <c r="D6" s="56"/>
      <c r="E6" s="56"/>
      <c r="F6" s="56"/>
      <c r="H6" s="56"/>
      <c r="I6" s="85" t="str">
        <f>C31</f>
        <v>PlanPlus</v>
      </c>
    </row>
    <row r="7" spans="1:11" s="54" customFormat="1" x14ac:dyDescent="0.25">
      <c r="A7" s="55"/>
      <c r="B7" s="56"/>
      <c r="C7" s="56"/>
      <c r="D7" s="56"/>
      <c r="E7" s="56"/>
      <c r="F7" s="56"/>
      <c r="H7" s="56"/>
    </row>
    <row r="8" spans="1:11" s="54" customFormat="1" ht="15.75" thickBot="1" x14ac:dyDescent="0.3">
      <c r="A8" s="55"/>
      <c r="B8" s="56"/>
      <c r="C8" s="56"/>
      <c r="D8" s="56"/>
      <c r="E8" s="56"/>
      <c r="F8" s="56"/>
      <c r="G8" s="88" t="s">
        <v>32</v>
      </c>
      <c r="H8" s="88" t="s">
        <v>31</v>
      </c>
    </row>
    <row r="9" spans="1:11" ht="15.75" thickBot="1" x14ac:dyDescent="0.3">
      <c r="A9" s="55"/>
      <c r="B9" s="56"/>
      <c r="C9" s="153" t="s">
        <v>34</v>
      </c>
      <c r="D9" s="153"/>
      <c r="E9" s="153"/>
      <c r="F9" s="167"/>
      <c r="G9" s="89"/>
      <c r="H9" s="89"/>
      <c r="J9" s="56"/>
      <c r="K9" s="44"/>
    </row>
    <row r="10" spans="1:11" ht="15.75" thickBot="1" x14ac:dyDescent="0.3">
      <c r="A10" s="55"/>
      <c r="B10" s="56"/>
      <c r="C10" s="56"/>
      <c r="D10" s="56"/>
      <c r="E10" s="56"/>
      <c r="G10" s="56"/>
      <c r="H10" s="56"/>
      <c r="J10" s="56"/>
      <c r="K10" s="44"/>
    </row>
    <row r="11" spans="1:11" ht="15.75" thickBot="1" x14ac:dyDescent="0.3">
      <c r="A11" s="55"/>
      <c r="B11" s="56"/>
      <c r="C11" s="153" t="s">
        <v>46</v>
      </c>
      <c r="D11" s="154"/>
      <c r="E11" s="154"/>
      <c r="F11" s="167"/>
      <c r="G11" s="149"/>
      <c r="H11" s="150"/>
      <c r="J11" s="60"/>
      <c r="K11" s="53"/>
    </row>
    <row r="12" spans="1:11" ht="15.75" thickBot="1" x14ac:dyDescent="0.3">
      <c r="A12" s="55"/>
      <c r="B12" s="56"/>
      <c r="C12" s="56"/>
      <c r="D12" s="56"/>
      <c r="E12" s="56"/>
      <c r="G12" s="56"/>
      <c r="H12" s="56"/>
      <c r="I12" s="201">
        <v>0</v>
      </c>
      <c r="J12" s="60"/>
      <c r="K12" s="53"/>
    </row>
    <row r="13" spans="1:11" ht="15.75" thickBot="1" x14ac:dyDescent="0.3">
      <c r="A13" s="55"/>
      <c r="B13" s="56"/>
      <c r="C13" s="153" t="s">
        <v>33</v>
      </c>
      <c r="D13" s="153"/>
      <c r="E13" s="153"/>
      <c r="F13" s="167"/>
      <c r="G13" s="149"/>
      <c r="H13" s="150"/>
      <c r="I13" s="201">
        <v>5.0000000000000001E-3</v>
      </c>
      <c r="J13" s="56"/>
      <c r="K13" s="44"/>
    </row>
    <row r="14" spans="1:11" ht="15.75" thickBot="1" x14ac:dyDescent="0.3">
      <c r="A14" s="55"/>
      <c r="B14" s="56"/>
      <c r="C14" s="56"/>
      <c r="D14" s="56"/>
      <c r="E14" s="56"/>
      <c r="G14" s="56"/>
      <c r="H14" s="56"/>
      <c r="I14" s="201">
        <v>0.01</v>
      </c>
      <c r="J14" s="56"/>
      <c r="K14" s="44"/>
    </row>
    <row r="15" spans="1:11" ht="15.75" thickBot="1" x14ac:dyDescent="0.3">
      <c r="A15" s="55"/>
      <c r="B15" s="56"/>
      <c r="C15" s="153" t="s">
        <v>47</v>
      </c>
      <c r="D15" s="154"/>
      <c r="E15" s="154"/>
      <c r="F15" s="167"/>
      <c r="G15" s="151"/>
      <c r="H15" s="150"/>
      <c r="I15" s="201">
        <v>1.2500000000000001E-2</v>
      </c>
      <c r="J15" s="56"/>
    </row>
    <row r="16" spans="1:11" ht="15.75" thickBot="1" x14ac:dyDescent="0.3">
      <c r="A16" s="55"/>
      <c r="B16" s="56"/>
      <c r="C16" s="62"/>
      <c r="D16" s="56"/>
      <c r="E16" s="56"/>
      <c r="F16" s="56"/>
      <c r="G16" s="61"/>
      <c r="H16" s="61"/>
      <c r="I16" s="201">
        <v>1.4999999999999999E-2</v>
      </c>
      <c r="J16" s="56"/>
      <c r="K16" s="44"/>
    </row>
    <row r="17" spans="1:11" ht="15.75" thickBot="1" x14ac:dyDescent="0.3">
      <c r="A17" s="55"/>
      <c r="B17" s="56"/>
      <c r="C17" s="153" t="s">
        <v>48</v>
      </c>
      <c r="D17" s="154"/>
      <c r="E17" s="154"/>
      <c r="F17" s="154"/>
      <c r="G17" s="145">
        <v>0</v>
      </c>
      <c r="H17" s="146"/>
      <c r="I17" s="201">
        <v>1.7500000000000002E-2</v>
      </c>
      <c r="J17" s="56"/>
      <c r="K17" s="44"/>
    </row>
    <row r="18" spans="1:11" x14ac:dyDescent="0.25">
      <c r="A18" s="55"/>
      <c r="B18" s="56"/>
      <c r="C18" s="164" t="s">
        <v>53</v>
      </c>
      <c r="D18" s="165"/>
      <c r="E18" s="165"/>
      <c r="F18" s="166"/>
      <c r="G18" s="99"/>
      <c r="I18" s="201">
        <v>0.02</v>
      </c>
      <c r="J18" s="56"/>
      <c r="K18" s="44"/>
    </row>
    <row r="19" spans="1:11" x14ac:dyDescent="0.25">
      <c r="A19" s="55"/>
      <c r="B19" s="56"/>
      <c r="C19" s="63"/>
      <c r="D19" s="63"/>
      <c r="E19" s="63"/>
      <c r="F19" s="56"/>
      <c r="G19" s="56"/>
      <c r="H19" s="56"/>
      <c r="I19" s="201">
        <v>2.2499999999999999E-2</v>
      </c>
      <c r="J19" s="56"/>
      <c r="K19" s="44"/>
    </row>
    <row r="20" spans="1:11" x14ac:dyDescent="0.25">
      <c r="A20" s="55"/>
      <c r="B20" s="56"/>
      <c r="C20" s="63"/>
      <c r="D20" s="63"/>
      <c r="E20" s="63"/>
      <c r="F20" s="56"/>
      <c r="G20" s="56"/>
      <c r="H20" s="56"/>
      <c r="I20" s="202">
        <v>2.5000000000000001E-2</v>
      </c>
      <c r="J20" s="56"/>
      <c r="K20" s="46"/>
    </row>
    <row r="21" spans="1:11" ht="18" x14ac:dyDescent="0.25">
      <c r="A21" s="55"/>
      <c r="B21" s="59" t="s">
        <v>4</v>
      </c>
      <c r="C21" s="56"/>
      <c r="D21" s="56"/>
      <c r="E21" s="56"/>
      <c r="F21" s="63"/>
      <c r="G21" s="63"/>
      <c r="H21" s="63"/>
      <c r="I21" s="203">
        <v>2.75E-2</v>
      </c>
      <c r="J21" s="63"/>
      <c r="K21" s="46"/>
    </row>
    <row r="22" spans="1:11" x14ac:dyDescent="0.25">
      <c r="A22" s="55"/>
      <c r="B22" s="56"/>
      <c r="I22" s="201">
        <v>0.03</v>
      </c>
      <c r="J22" s="64"/>
    </row>
    <row r="23" spans="1:11" ht="15.75" thickBot="1" x14ac:dyDescent="0.3">
      <c r="A23" s="55"/>
      <c r="B23" s="63"/>
      <c r="I23" s="200"/>
      <c r="J23" s="64"/>
    </row>
    <row r="24" spans="1:11" ht="53.25" customHeight="1" thickBot="1" x14ac:dyDescent="0.3">
      <c r="A24" s="55"/>
      <c r="B24" s="63"/>
      <c r="C24" s="157" t="s">
        <v>10</v>
      </c>
      <c r="D24" s="162" t="s">
        <v>29</v>
      </c>
      <c r="E24" s="163"/>
      <c r="F24" s="142" t="s">
        <v>28</v>
      </c>
      <c r="G24" s="143"/>
      <c r="H24" s="143"/>
      <c r="I24" s="144"/>
      <c r="J24" s="77"/>
    </row>
    <row r="25" spans="1:11" ht="15.75" thickBot="1" x14ac:dyDescent="0.3">
      <c r="A25" s="55"/>
      <c r="B25" s="63"/>
      <c r="C25" s="158"/>
      <c r="D25" s="47" t="s">
        <v>12</v>
      </c>
      <c r="E25" s="48" t="s">
        <v>14</v>
      </c>
      <c r="F25" s="47" t="s">
        <v>13</v>
      </c>
      <c r="G25" s="49" t="s">
        <v>6</v>
      </c>
      <c r="H25" s="49" t="s">
        <v>17</v>
      </c>
      <c r="I25" s="48" t="s">
        <v>19</v>
      </c>
      <c r="J25" s="77"/>
    </row>
    <row r="26" spans="1:11" s="50" customFormat="1" ht="15.75" thickBot="1" x14ac:dyDescent="0.3">
      <c r="A26" s="65"/>
      <c r="B26" s="63"/>
      <c r="C26" s="78"/>
      <c r="D26" s="79"/>
      <c r="E26" s="79"/>
      <c r="F26" s="79"/>
      <c r="G26" s="79"/>
      <c r="H26" s="79"/>
      <c r="I26" s="79"/>
      <c r="J26" s="77"/>
    </row>
    <row r="27" spans="1:11" ht="15.75" thickBot="1" x14ac:dyDescent="0.3">
      <c r="A27" s="55"/>
      <c r="B27" s="63"/>
      <c r="C27" s="91" t="s">
        <v>2</v>
      </c>
      <c r="D27" s="51" t="str">
        <f>IF($G$13="","",Beiträge!E71)</f>
        <v/>
      </c>
      <c r="E27" s="52" t="str">
        <f>IF(D27="","",D27/12)</f>
        <v/>
      </c>
      <c r="F27" s="81">
        <f>Daten!I6</f>
        <v>0.01</v>
      </c>
      <c r="G27" s="92">
        <f>Daten!I7</f>
        <v>2.1999999999999999E-2</v>
      </c>
      <c r="H27" s="81">
        <f>Daten!I8</f>
        <v>4.2000000000000003E-2</v>
      </c>
      <c r="I27" s="82">
        <f>Daten!I9</f>
        <v>4.2000000000000003E-2</v>
      </c>
      <c r="J27" s="77"/>
    </row>
    <row r="28" spans="1:11" s="50" customFormat="1" ht="15.75" thickBot="1" x14ac:dyDescent="0.3">
      <c r="A28" s="65"/>
      <c r="B28" s="63"/>
      <c r="C28" s="76"/>
      <c r="D28" s="90"/>
      <c r="E28" s="90"/>
      <c r="F28" s="83"/>
      <c r="G28" s="83"/>
      <c r="H28" s="83"/>
      <c r="I28" s="83"/>
      <c r="J28" s="77"/>
    </row>
    <row r="29" spans="1:11" ht="15.75" thickBot="1" x14ac:dyDescent="0.3">
      <c r="A29" s="55"/>
      <c r="B29" s="56"/>
      <c r="C29" s="91" t="s">
        <v>0</v>
      </c>
      <c r="D29" s="51" t="str">
        <f>IF($G$13="","",Beiträge!J71)</f>
        <v/>
      </c>
      <c r="E29" s="52" t="str">
        <f>IF(D29="","",D29/12)</f>
        <v/>
      </c>
      <c r="F29" s="81">
        <f>Daten!J6</f>
        <v>0.04</v>
      </c>
      <c r="G29" s="92">
        <f>Daten!J7</f>
        <v>5.1999999999999998E-2</v>
      </c>
      <c r="H29" s="81">
        <f>Daten!J8</f>
        <v>7.1999999999999995E-2</v>
      </c>
      <c r="I29" s="82">
        <f>Daten!J9</f>
        <v>9.1999999999999998E-2</v>
      </c>
      <c r="J29" s="64"/>
    </row>
    <row r="30" spans="1:11" s="50" customFormat="1" ht="15.75" thickBot="1" x14ac:dyDescent="0.3">
      <c r="A30" s="65"/>
      <c r="B30" s="66"/>
      <c r="C30" s="76"/>
      <c r="D30" s="90"/>
      <c r="E30" s="90"/>
      <c r="F30" s="83"/>
      <c r="G30" s="83"/>
      <c r="H30" s="83"/>
      <c r="I30" s="83"/>
      <c r="J30" s="64"/>
    </row>
    <row r="31" spans="1:11" ht="15.75" thickBot="1" x14ac:dyDescent="0.3">
      <c r="A31" s="55"/>
      <c r="B31" s="56"/>
      <c r="C31" s="91" t="s">
        <v>7</v>
      </c>
      <c r="D31" s="51" t="str">
        <f>IF($G$13="","",Beiträge!O71)</f>
        <v/>
      </c>
      <c r="E31" s="52" t="str">
        <f>IF(D31="","",D31/12)</f>
        <v/>
      </c>
      <c r="F31" s="81">
        <f>Daten!K6</f>
        <v>0.04</v>
      </c>
      <c r="G31" s="92">
        <f>Daten!K7</f>
        <v>7.1999999999999995E-2</v>
      </c>
      <c r="H31" s="81">
        <f>Daten!K8</f>
        <v>0.10199999999999999</v>
      </c>
      <c r="I31" s="82">
        <f>Daten!K9</f>
        <v>0.13200000000000001</v>
      </c>
      <c r="J31" s="63"/>
      <c r="K31" s="45"/>
    </row>
    <row r="32" spans="1:11" s="54" customFormat="1" x14ac:dyDescent="0.25">
      <c r="A32" s="55"/>
      <c r="B32" s="56"/>
      <c r="C32" s="56"/>
      <c r="D32" s="56"/>
      <c r="E32" s="56"/>
      <c r="F32" s="72"/>
      <c r="G32" s="56"/>
      <c r="H32" s="56"/>
      <c r="I32" s="56"/>
      <c r="J32" s="56"/>
      <c r="K32" s="56"/>
    </row>
    <row r="33" spans="1:11" s="54" customFormat="1" x14ac:dyDescent="0.25">
      <c r="A33" s="55"/>
      <c r="B33" s="56"/>
      <c r="C33" s="66"/>
      <c r="D33" s="66"/>
      <c r="E33" s="66"/>
      <c r="F33" s="72"/>
      <c r="G33" s="56"/>
      <c r="H33" s="56"/>
      <c r="I33" s="56"/>
      <c r="J33" s="56"/>
      <c r="K33" s="56"/>
    </row>
    <row r="34" spans="1:11" s="54" customFormat="1" x14ac:dyDescent="0.25">
      <c r="A34" s="55"/>
      <c r="B34" s="56"/>
      <c r="C34" s="56"/>
      <c r="D34" s="56"/>
      <c r="E34" s="56"/>
      <c r="F34" s="56"/>
      <c r="G34" s="56"/>
      <c r="H34" s="56"/>
      <c r="I34" s="56"/>
      <c r="J34" s="56"/>
      <c r="K34" s="56"/>
    </row>
    <row r="35" spans="1:11" s="54" customFormat="1" ht="18" x14ac:dyDescent="0.25">
      <c r="A35" s="55"/>
      <c r="B35" s="59" t="s">
        <v>49</v>
      </c>
      <c r="C35" s="56"/>
      <c r="D35" s="56"/>
      <c r="E35" s="56"/>
      <c r="F35" s="56"/>
      <c r="G35" s="56"/>
      <c r="H35" s="56"/>
      <c r="I35" s="56"/>
      <c r="J35" s="56"/>
      <c r="K35" s="56"/>
    </row>
    <row r="36" spans="1:11" s="54" customFormat="1" x14ac:dyDescent="0.25">
      <c r="A36" s="55"/>
      <c r="B36" s="155" t="s">
        <v>50</v>
      </c>
      <c r="C36" s="156"/>
      <c r="D36" s="156"/>
      <c r="E36" s="156"/>
      <c r="F36" s="156"/>
      <c r="G36" s="156"/>
      <c r="H36" s="156"/>
      <c r="I36" s="156"/>
      <c r="J36" s="56"/>
      <c r="K36" s="56"/>
    </row>
    <row r="37" spans="1:11" s="54" customFormat="1" ht="15.75" thickBot="1" x14ac:dyDescent="0.3">
      <c r="A37" s="55"/>
      <c r="B37" s="156"/>
      <c r="C37" s="156"/>
      <c r="D37" s="156"/>
      <c r="E37" s="156"/>
      <c r="F37" s="156"/>
      <c r="G37" s="156"/>
      <c r="H37" s="156"/>
      <c r="I37" s="156"/>
      <c r="J37" s="56"/>
      <c r="K37" s="56"/>
    </row>
    <row r="38" spans="1:11" s="54" customFormat="1" ht="15.75" thickBot="1" x14ac:dyDescent="0.3">
      <c r="A38" s="55"/>
      <c r="B38" s="56"/>
      <c r="C38" s="157" t="s">
        <v>10</v>
      </c>
      <c r="D38" s="159" t="s">
        <v>18</v>
      </c>
      <c r="E38" s="160"/>
      <c r="F38" s="160"/>
      <c r="G38" s="160"/>
      <c r="H38" s="160"/>
      <c r="I38" s="161"/>
      <c r="J38" s="56"/>
      <c r="K38" s="56"/>
    </row>
    <row r="39" spans="1:11" s="54" customFormat="1" ht="15.75" thickBot="1" x14ac:dyDescent="0.3">
      <c r="A39" s="55"/>
      <c r="B39" s="63"/>
      <c r="C39" s="158"/>
      <c r="D39" s="47">
        <v>60</v>
      </c>
      <c r="E39" s="49">
        <v>61</v>
      </c>
      <c r="F39" s="49">
        <v>62</v>
      </c>
      <c r="G39" s="49">
        <v>63</v>
      </c>
      <c r="H39" s="49">
        <v>64</v>
      </c>
      <c r="I39" s="48">
        <v>65</v>
      </c>
      <c r="J39" s="66"/>
      <c r="K39" s="63"/>
    </row>
    <row r="40" spans="1:11" s="54" customFormat="1" ht="15.75" thickBot="1" x14ac:dyDescent="0.3">
      <c r="A40" s="55"/>
      <c r="B40" s="56"/>
      <c r="C40" s="74"/>
      <c r="D40" s="75"/>
      <c r="E40" s="75"/>
      <c r="F40" s="75"/>
      <c r="G40" s="75"/>
      <c r="H40" s="75"/>
      <c r="I40" s="75"/>
      <c r="J40" s="66"/>
      <c r="K40" s="56"/>
    </row>
    <row r="41" spans="1:11" s="54" customFormat="1" ht="15.75" thickBot="1" x14ac:dyDescent="0.3">
      <c r="A41" s="55"/>
      <c r="B41" s="93">
        <v>7</v>
      </c>
      <c r="C41" s="91" t="s">
        <v>2</v>
      </c>
      <c r="D41" s="51" t="str">
        <f>IF(IF(ISNA(IF($D$27="","",VLOOKUP(D$39,Beiträge!$B$4:$R$62,$B41,1))),"",(IF($D$27="","",VLOOKUP(D$39,Beiträge!$B$4:$R$62,$B41,1))))=0,"",IF(ISNA(IF($D$27="","",VLOOKUP(D$39,Beiträge!$B$4:$R$62,$B41,1))),"",(IF($D$27="","",VLOOKUP(D$39,Beiträge!$B$4:$R$62,$B41,1)))))</f>
        <v/>
      </c>
      <c r="E41" s="51" t="str">
        <f>IF(IF(ISNA(IF($D$27="","",VLOOKUP(E$39,Beiträge!$B$4:$R$62,$B41,1))),"",(IF($D$27="","",VLOOKUP(E$39,Beiträge!$B$4:$R$62,$B41,1))))=0,"",IF(ISNA(IF($D$27="","",VLOOKUP(E$39,Beiträge!$B$4:$R$62,$B41,1))),"",(IF($D$27="","",VLOOKUP(E$39,Beiträge!$B$4:$R$62,$B41,1)))))</f>
        <v/>
      </c>
      <c r="F41" s="51" t="str">
        <f>IF(IF(ISNA(IF($D$27="","",VLOOKUP(F$39,Beiträge!$B$4:$R$62,$B41,1))),"",(IF($D$27="","",VLOOKUP(F$39,Beiträge!$B$4:$R$62,$B41,1))))=0,"",IF(ISNA(IF($D$27="","",VLOOKUP(F$39,Beiträge!$B$4:$R$62,$B41,1))),"",(IF($D$27="","",VLOOKUP(F$39,Beiträge!$B$4:$R$62,$B41,1)))))</f>
        <v/>
      </c>
      <c r="G41" s="51" t="str">
        <f>IF(IF(ISNA(IF($D$27="","",VLOOKUP(G$39,Beiträge!$B$4:$R$62,$B41,1))),"",(IF($D$27="","",VLOOKUP(G$39,Beiträge!$B$4:$R$62,$B41,1))))=0,"",IF(ISNA(IF($D$27="","",VLOOKUP(G$39,Beiträge!$B$4:$R$62,$B41,1))),"",(IF($D$27="","",VLOOKUP(G$39,Beiträge!$B$4:$R$62,$B41,1)))))</f>
        <v/>
      </c>
      <c r="H41" s="51" t="str">
        <f>IF(IF(ISNA(IF($D$27="","",VLOOKUP(H$39,Beiträge!$B$4:$R$62,$B41,1))),"",(IF($D$27="","",VLOOKUP(H$39,Beiträge!$B$4:$R$62,$B41,1))))=0,"",IF(ISNA(IF($D$27="","",VLOOKUP(H$39,Beiträge!$B$4:$R$62,$B41,1))),"",(IF($D$27="","",VLOOKUP(H$39,Beiträge!$B$4:$R$62,$B41,1)))))</f>
        <v/>
      </c>
      <c r="I41" s="51" t="str">
        <f>IF(IF(ISNA(IF($D$27="","",VLOOKUP(I$39,Beiträge!$B$4:$R$62,$B41,1))),"",(IF($D$27="","",VLOOKUP(I$39,Beiträge!$B$4:$R$62,$B41,1))))=0,"",IF(ISNA(IF($D$27="","",VLOOKUP(I$39,Beiträge!$B$4:$R$62,$B41,1))),"",(IF($D$27="","",VLOOKUP(I$39,Beiträge!$B$4:$R$62,$B41,1)))))</f>
        <v/>
      </c>
      <c r="J41" s="66"/>
      <c r="K41" s="63"/>
    </row>
    <row r="42" spans="1:11" s="54" customFormat="1" ht="15.75" thickBot="1" x14ac:dyDescent="0.3">
      <c r="A42" s="55"/>
      <c r="B42" s="94"/>
      <c r="C42" s="74"/>
      <c r="D42" s="84"/>
      <c r="E42" s="84"/>
      <c r="F42" s="84"/>
      <c r="G42" s="84"/>
      <c r="H42" s="84"/>
      <c r="I42" s="84"/>
      <c r="J42" s="66"/>
      <c r="K42" s="56"/>
    </row>
    <row r="43" spans="1:11" s="54" customFormat="1" ht="15.75" thickBot="1" x14ac:dyDescent="0.3">
      <c r="A43" s="55"/>
      <c r="B43" s="93">
        <v>12</v>
      </c>
      <c r="C43" s="91" t="s">
        <v>0</v>
      </c>
      <c r="D43" s="51" t="str">
        <f>IF(IF(ISNA(IF($D$27="","",VLOOKUP(D$39,Beiträge!$B$4:$R$62,$B43,1))),"",(IF($D$27="","",VLOOKUP(D$39,Beiträge!$B$4:$R$62,$B43,1))))=0,"",IF(ISNA(IF($D$27="","",VLOOKUP(D$39,Beiträge!$B$4:$R$62,$B43,1))),"",(IF($D$27="","",VLOOKUP(D$39,Beiträge!$B$4:$R$62,$B43,1)))))</f>
        <v/>
      </c>
      <c r="E43" s="51" t="str">
        <f>IF(IF(ISNA(IF($D$27="","",VLOOKUP(E$39,Beiträge!$B$4:$R$62,$B43,1))),"",(IF($D$27="","",VLOOKUP(E$39,Beiträge!$B$4:$R$62,$B43,1))))=0,"",IF(ISNA(IF($D$27="","",VLOOKUP(E$39,Beiträge!$B$4:$R$62,$B43,1))),"",(IF($D$27="","",VLOOKUP(E$39,Beiträge!$B$4:$R$62,$B43,1)))))</f>
        <v/>
      </c>
      <c r="F43" s="51" t="str">
        <f>IF(IF(ISNA(IF($D$27="","",VLOOKUP(F$39,Beiträge!$B$4:$R$62,$B43,1))),"",(IF($D$27="","",VLOOKUP(F$39,Beiträge!$B$4:$R$62,$B43,1))))=0,"",IF(ISNA(IF($D$27="","",VLOOKUP(F$39,Beiträge!$B$4:$R$62,$B43,1))),"",(IF($D$27="","",VLOOKUP(F$39,Beiträge!$B$4:$R$62,$B43,1)))))</f>
        <v/>
      </c>
      <c r="G43" s="51" t="str">
        <f>IF(IF(ISNA(IF($D$27="","",VLOOKUP(G$39,Beiträge!$B$4:$R$62,$B43,1))),"",(IF($D$27="","",VLOOKUP(G$39,Beiträge!$B$4:$R$62,$B43,1))))=0,"",IF(ISNA(IF($D$27="","",VLOOKUP(G$39,Beiträge!$B$4:$R$62,$B43,1))),"",(IF($D$27="","",VLOOKUP(G$39,Beiträge!$B$4:$R$62,$B43,1)))))</f>
        <v/>
      </c>
      <c r="H43" s="51" t="str">
        <f>IF(IF(ISNA(IF($D$27="","",VLOOKUP(H$39,Beiträge!$B$4:$R$62,$B43,1))),"",(IF($D$27="","",VLOOKUP(H$39,Beiträge!$B$4:$R$62,$B43,1))))=0,"",IF(ISNA(IF($D$27="","",VLOOKUP(H$39,Beiträge!$B$4:$R$62,$B43,1))),"",(IF($D$27="","",VLOOKUP(H$39,Beiträge!$B$4:$R$62,$B43,1)))))</f>
        <v/>
      </c>
      <c r="I43" s="51" t="str">
        <f>IF(IF(ISNA(IF($D$27="","",VLOOKUP(I$39,Beiträge!$B$4:$R$62,$B43,1))),"",(IF($D$27="","",VLOOKUP(I$39,Beiträge!$B$4:$R$62,$B43,1))))=0,"",IF(ISNA(IF($D$27="","",VLOOKUP(I$39,Beiträge!$B$4:$R$62,$B43,1))),"",(IF($D$27="","",VLOOKUP(I$39,Beiträge!$B$4:$R$62,$B43,1)))))</f>
        <v/>
      </c>
      <c r="J43" s="66"/>
      <c r="K43" s="63"/>
    </row>
    <row r="44" spans="1:11" s="54" customFormat="1" ht="15.75" thickBot="1" x14ac:dyDescent="0.3">
      <c r="A44" s="55"/>
      <c r="B44" s="94"/>
      <c r="C44" s="74"/>
      <c r="D44" s="84"/>
      <c r="E44" s="84"/>
      <c r="F44" s="84"/>
      <c r="G44" s="84"/>
      <c r="H44" s="84"/>
      <c r="I44" s="84"/>
      <c r="J44" s="66"/>
      <c r="K44" s="56"/>
    </row>
    <row r="45" spans="1:11" s="54" customFormat="1" ht="15.75" thickBot="1" x14ac:dyDescent="0.3">
      <c r="A45" s="55"/>
      <c r="B45" s="93">
        <v>17</v>
      </c>
      <c r="C45" s="91" t="s">
        <v>7</v>
      </c>
      <c r="D45" s="51" t="str">
        <f>IF(IF(ISNA(IF($D$27="","",VLOOKUP(D$39,Beiträge!$B$4:$R$62,$B45,1))),"",(IF($D$27="","",VLOOKUP(D$39,Beiträge!$B$4:$R$62,$B45,1))))=0,"",IF(ISNA(IF($D$27="","",VLOOKUP(D$39,Beiträge!$B$4:$R$62,$B45,1))),"",(IF($D$27="","",VLOOKUP(D$39,Beiträge!$B$4:$R$62,$B45,1)))))</f>
        <v/>
      </c>
      <c r="E45" s="51" t="str">
        <f>IF(IF(ISNA(IF($D$27="","",VLOOKUP(E$39,Beiträge!$B$4:$R$62,$B45,1))),"",(IF($D$27="","",VLOOKUP(E$39,Beiträge!$B$4:$R$62,$B45,1))))=0,"",IF(ISNA(IF($D$27="","",VLOOKUP(E$39,Beiträge!$B$4:$R$62,$B45,1))),"",(IF($D$27="","",VLOOKUP(E$39,Beiträge!$B$4:$R$62,$B45,1)))))</f>
        <v/>
      </c>
      <c r="F45" s="51" t="str">
        <f>IF(IF(ISNA(IF($D$27="","",VLOOKUP(F$39,Beiträge!$B$4:$R$62,$B45,1))),"",(IF($D$27="","",VLOOKUP(F$39,Beiträge!$B$4:$R$62,$B45,1))))=0,"",IF(ISNA(IF($D$27="","",VLOOKUP(F$39,Beiträge!$B$4:$R$62,$B45,1))),"",(IF($D$27="","",VLOOKUP(F$39,Beiträge!$B$4:$R$62,$B45,1)))))</f>
        <v/>
      </c>
      <c r="G45" s="51" t="str">
        <f>IF(IF(ISNA(IF($D$27="","",VLOOKUP(G$39,Beiträge!$B$4:$R$62,$B45,1))),"",(IF($D$27="","",VLOOKUP(G$39,Beiträge!$B$4:$R$62,$B45,1))))=0,"",IF(ISNA(IF($D$27="","",VLOOKUP(G$39,Beiträge!$B$4:$R$62,$B45,1))),"",(IF($D$27="","",VLOOKUP(G$39,Beiträge!$B$4:$R$62,$B45,1)))))</f>
        <v/>
      </c>
      <c r="H45" s="51" t="str">
        <f>IF(IF(ISNA(IF($D$27="","",VLOOKUP(H$39,Beiträge!$B$4:$R$62,$B45,1))),"",(IF($D$27="","",VLOOKUP(H$39,Beiträge!$B$4:$R$62,$B45,1))))=0,"",IF(ISNA(IF($D$27="","",VLOOKUP(H$39,Beiträge!$B$4:$R$62,$B45,1))),"",(IF($D$27="","",VLOOKUP(H$39,Beiträge!$B$4:$R$62,$B45,1)))))</f>
        <v/>
      </c>
      <c r="I45" s="51" t="str">
        <f>IF(IF(ISNA(IF($D$27="","",VLOOKUP(I$39,Beiträge!$B$4:$R$62,$B45,1))),"",(IF($D$27="","",VLOOKUP(I$39,Beiträge!$B$4:$R$62,$B45,1))))=0,"",IF(ISNA(IF($D$27="","",VLOOKUP(I$39,Beiträge!$B$4:$R$62,$B45,1))),"",(IF($D$27="","",VLOOKUP(I$39,Beiträge!$B$4:$R$62,$B45,1)))))</f>
        <v/>
      </c>
      <c r="J45" s="66"/>
      <c r="K45" s="63"/>
    </row>
    <row r="46" spans="1:11" s="54" customFormat="1" x14ac:dyDescent="0.25">
      <c r="A46" s="55"/>
      <c r="B46" s="56"/>
      <c r="C46" s="63"/>
      <c r="D46" s="63"/>
      <c r="E46" s="63"/>
      <c r="F46" s="63"/>
      <c r="G46" s="63"/>
      <c r="H46" s="63"/>
      <c r="I46" s="63"/>
      <c r="J46" s="63"/>
      <c r="K46" s="56"/>
    </row>
    <row r="47" spans="1:11" s="54" customFormat="1" x14ac:dyDescent="0.25">
      <c r="A47" s="55"/>
      <c r="B47" s="67"/>
      <c r="C47" s="67"/>
      <c r="D47" s="67"/>
      <c r="E47" s="67"/>
      <c r="F47" s="67"/>
      <c r="G47" s="71"/>
      <c r="H47" s="73"/>
      <c r="I47" s="73"/>
      <c r="J47" s="56"/>
      <c r="K47" s="56"/>
    </row>
    <row r="48" spans="1:11" s="54" customFormat="1" x14ac:dyDescent="0.25">
      <c r="A48" s="55"/>
      <c r="B48" s="68" t="s">
        <v>8</v>
      </c>
      <c r="C48" s="58"/>
      <c r="D48" s="58"/>
      <c r="E48" s="58"/>
      <c r="F48" s="58"/>
      <c r="G48" s="63"/>
      <c r="H48" s="69"/>
      <c r="I48" s="69"/>
      <c r="J48" s="69"/>
      <c r="K48" s="69"/>
    </row>
    <row r="49" spans="1:11" s="54" customFormat="1" ht="39.75" customHeight="1" x14ac:dyDescent="0.25">
      <c r="A49" s="55"/>
      <c r="B49" s="147" t="s">
        <v>51</v>
      </c>
      <c r="C49" s="148"/>
      <c r="D49" s="148"/>
      <c r="E49" s="148"/>
      <c r="F49" s="148"/>
      <c r="G49" s="148"/>
      <c r="H49" s="148"/>
      <c r="I49" s="148"/>
      <c r="J49" s="70"/>
      <c r="K49" s="70"/>
    </row>
    <row r="50" spans="1:11" s="54" customFormat="1" ht="12.75" customHeight="1" x14ac:dyDescent="0.25">
      <c r="A50" s="55"/>
      <c r="B50" s="95" t="s">
        <v>35</v>
      </c>
      <c r="D50" s="95"/>
      <c r="E50" s="137" t="s">
        <v>36</v>
      </c>
      <c r="F50" s="138"/>
      <c r="G50" s="86"/>
      <c r="H50" s="134"/>
      <c r="I50" s="97" t="s">
        <v>37</v>
      </c>
      <c r="J50" s="70"/>
      <c r="K50" s="70"/>
    </row>
    <row r="51" spans="1:11" s="54" customFormat="1" ht="12.75" customHeight="1" x14ac:dyDescent="0.25">
      <c r="A51" s="55"/>
      <c r="B51" s="95" t="s">
        <v>38</v>
      </c>
      <c r="D51" s="95"/>
      <c r="E51" s="139" t="s">
        <v>39</v>
      </c>
      <c r="F51" s="140"/>
      <c r="G51" s="86"/>
      <c r="H51" s="135">
        <v>43221</v>
      </c>
      <c r="I51" s="152"/>
      <c r="J51" s="70"/>
      <c r="K51" s="70"/>
    </row>
    <row r="52" spans="1:11" s="54" customFormat="1" ht="12.75" customHeight="1" x14ac:dyDescent="0.25">
      <c r="A52" s="65"/>
      <c r="B52" s="95" t="s">
        <v>52</v>
      </c>
      <c r="D52" s="95"/>
      <c r="E52" s="141" t="s">
        <v>43</v>
      </c>
      <c r="F52" s="140"/>
      <c r="G52" s="98"/>
      <c r="H52" s="1"/>
      <c r="I52" s="97" t="s">
        <v>42</v>
      </c>
      <c r="J52" s="70"/>
      <c r="K52" s="70"/>
    </row>
    <row r="53" spans="1:11" s="54" customFormat="1" ht="7.5" customHeight="1" x14ac:dyDescent="0.25">
      <c r="A53" s="95"/>
      <c r="B53" s="1"/>
      <c r="C53" s="95"/>
      <c r="D53" s="1"/>
      <c r="E53" s="97"/>
      <c r="F53" s="99"/>
      <c r="G53" s="99"/>
      <c r="H53" s="99"/>
      <c r="I53" s="99"/>
    </row>
    <row r="54" spans="1:11" ht="15" hidden="1" customHeight="1" x14ac:dyDescent="0.25">
      <c r="A54" s="95" t="s">
        <v>38</v>
      </c>
      <c r="B54" s="1" t="s">
        <v>39</v>
      </c>
      <c r="C54" s="95"/>
      <c r="D54" s="135">
        <v>40975</v>
      </c>
      <c r="E54" s="136"/>
    </row>
    <row r="55" spans="1:11" hidden="1" x14ac:dyDescent="0.25">
      <c r="A55" s="95" t="s">
        <v>40</v>
      </c>
      <c r="B55" s="96" t="s">
        <v>41</v>
      </c>
      <c r="C55" s="95"/>
      <c r="D55" s="1"/>
      <c r="E55" s="97" t="s">
        <v>42</v>
      </c>
    </row>
    <row r="56" spans="1:11" hidden="1" x14ac:dyDescent="0.25"/>
    <row r="57" spans="1:11" hidden="1" x14ac:dyDescent="0.25"/>
    <row r="58" spans="1:11" hidden="1" x14ac:dyDescent="0.25"/>
    <row r="59" spans="1:11" hidden="1" x14ac:dyDescent="0.25"/>
    <row r="60" spans="1:11" hidden="1" x14ac:dyDescent="0.25"/>
    <row r="61" spans="1:11" hidden="1" x14ac:dyDescent="0.25"/>
  </sheetData>
  <sheetProtection password="CDAB" sheet="1" objects="1" scenarios="1" selectLockedCells="1"/>
  <mergeCells count="22">
    <mergeCell ref="C9:F9"/>
    <mergeCell ref="C11:F11"/>
    <mergeCell ref="C13:F13"/>
    <mergeCell ref="C15:F15"/>
    <mergeCell ref="G11:H11"/>
    <mergeCell ref="G17:H17"/>
    <mergeCell ref="B49:I49"/>
    <mergeCell ref="G13:H13"/>
    <mergeCell ref="G15:H15"/>
    <mergeCell ref="H51:I51"/>
    <mergeCell ref="C17:F17"/>
    <mergeCell ref="B36:I37"/>
    <mergeCell ref="C38:C39"/>
    <mergeCell ref="D38:I38"/>
    <mergeCell ref="C24:C25"/>
    <mergeCell ref="D24:E24"/>
    <mergeCell ref="C18:F18"/>
    <mergeCell ref="D54:E54"/>
    <mergeCell ref="E50:F50"/>
    <mergeCell ref="E51:F51"/>
    <mergeCell ref="E52:F52"/>
    <mergeCell ref="F24:I24"/>
  </mergeCells>
  <conditionalFormatting sqref="C27 C29 C31 C41 C43 C45">
    <cfRule type="expression" dxfId="0" priority="4">
      <formula>C27=$G$15</formula>
    </cfRule>
  </conditionalFormatting>
  <dataValidations count="6">
    <dataValidation type="list" allowBlank="1" showInputMessage="1" showErrorMessage="1" error="Bitte via Dropdown den bisherigen Plan wählen." sqref="G15:H15">
      <formula1>$I$4:$I$6</formula1>
    </dataValidation>
    <dataValidation type="decimal" allowBlank="1" showInputMessage="1" showErrorMessage="1" error="Bitte eine (Dezimal-) Zahl zwischen 0 und 100000000 eintragen." sqref="G11:H11">
      <formula1>0</formula1>
      <formula2>100000000</formula2>
    </dataValidation>
    <dataValidation type="whole" allowBlank="1" showInputMessage="1" showErrorMessage="1" error="Bitte eine Zahl zwischen 1 und 12 eintragen." sqref="G9">
      <formula1>1</formula1>
      <formula2>12</formula2>
    </dataValidation>
    <dataValidation type="whole" allowBlank="1" showInputMessage="1" showErrorMessage="1" error="Bitte eine Zahl zwischen 1900 und 2000 eintragen." sqref="H9">
      <formula1>1900</formula1>
      <formula2>2012</formula2>
    </dataValidation>
    <dataValidation type="decimal" allowBlank="1" showInputMessage="1" showErrorMessage="1" error="Bitte eine (Dezimal-) Zahl zwischen 0 und 100000000" sqref="G13:H13">
      <formula1>0</formula1>
      <formula2>100000000</formula2>
    </dataValidation>
    <dataValidation type="list" allowBlank="1" showInputMessage="1" showErrorMessage="1" sqref="G17:H17">
      <formula1>dropy</formula1>
    </dataValidation>
  </dataValidations>
  <pageMargins left="0.7" right="0.7" top="0.78740157499999996" bottom="0.78740157499999996" header="0.3" footer="0.3"/>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V71"/>
  <sheetViews>
    <sheetView zoomScaleNormal="100" workbookViewId="0">
      <pane ySplit="3" topLeftCell="A4" activePane="bottomLeft" state="frozenSplit"/>
      <selection pane="bottomLeft" sqref="A1:A3"/>
    </sheetView>
  </sheetViews>
  <sheetFormatPr baseColWidth="10" defaultColWidth="10.42578125" defaultRowHeight="15" x14ac:dyDescent="0.25"/>
  <cols>
    <col min="1" max="1" width="5" bestFit="1" customWidth="1"/>
    <col min="2" max="2" width="4.85546875" bestFit="1" customWidth="1"/>
    <col min="3" max="3" width="9.85546875" bestFit="1" customWidth="1"/>
    <col min="4" max="4" width="10.7109375" bestFit="1" customWidth="1"/>
    <col min="5" max="5" width="11.140625" bestFit="1" customWidth="1"/>
    <col min="6" max="6" width="12" bestFit="1" customWidth="1"/>
    <col min="7" max="7" width="10.85546875" bestFit="1" customWidth="1"/>
    <col min="8" max="8" width="10.85546875" customWidth="1"/>
    <col min="9" max="9" width="10.7109375" bestFit="1" customWidth="1"/>
    <col min="10" max="11" width="12" bestFit="1" customWidth="1"/>
    <col min="12" max="12" width="10.85546875" bestFit="1" customWidth="1"/>
    <col min="13" max="13" width="10.85546875" customWidth="1"/>
    <col min="14" max="14" width="9.7109375" bestFit="1" customWidth="1"/>
    <col min="15" max="15" width="12" bestFit="1" customWidth="1"/>
    <col min="16" max="16" width="10" bestFit="1" customWidth="1"/>
    <col min="17" max="17" width="10.85546875" bestFit="1" customWidth="1"/>
    <col min="18" max="18" width="10.85546875" customWidth="1"/>
    <col min="19" max="19" width="13" bestFit="1" customWidth="1"/>
    <col min="20" max="20" width="29" bestFit="1" customWidth="1"/>
    <col min="21" max="22" width="5" bestFit="1" customWidth="1"/>
  </cols>
  <sheetData>
    <row r="1" spans="1:22" ht="15.75" thickTop="1" x14ac:dyDescent="0.25">
      <c r="A1" s="168" t="s">
        <v>12</v>
      </c>
      <c r="B1" s="168" t="s">
        <v>18</v>
      </c>
      <c r="C1" s="170" t="s">
        <v>1</v>
      </c>
      <c r="D1" s="177" t="s">
        <v>2</v>
      </c>
      <c r="E1" s="178"/>
      <c r="F1" s="178"/>
      <c r="G1" s="178"/>
      <c r="H1" s="179"/>
      <c r="I1" s="180" t="s">
        <v>0</v>
      </c>
      <c r="J1" s="181"/>
      <c r="K1" s="181"/>
      <c r="L1" s="181"/>
      <c r="M1" s="179"/>
      <c r="N1" s="182" t="s">
        <v>7</v>
      </c>
      <c r="O1" s="183"/>
      <c r="P1" s="183"/>
      <c r="Q1" s="183"/>
      <c r="R1" s="179"/>
      <c r="T1" s="13" t="s">
        <v>22</v>
      </c>
      <c r="U1" s="14"/>
      <c r="V1" s="15"/>
    </row>
    <row r="2" spans="1:22" ht="15" customHeight="1" thickBot="1" x14ac:dyDescent="0.3">
      <c r="A2" s="169"/>
      <c r="B2" s="169"/>
      <c r="C2" s="169"/>
      <c r="D2" s="171" t="s">
        <v>23</v>
      </c>
      <c r="E2" s="173" t="s">
        <v>24</v>
      </c>
      <c r="F2" s="173" t="s">
        <v>11</v>
      </c>
      <c r="G2" s="184" t="s">
        <v>25</v>
      </c>
      <c r="H2" s="184" t="s">
        <v>30</v>
      </c>
      <c r="I2" s="190" t="s">
        <v>23</v>
      </c>
      <c r="J2" s="192" t="s">
        <v>24</v>
      </c>
      <c r="K2" s="192" t="s">
        <v>11</v>
      </c>
      <c r="L2" s="194" t="s">
        <v>25</v>
      </c>
      <c r="M2" s="194" t="s">
        <v>30</v>
      </c>
      <c r="N2" s="196" t="s">
        <v>23</v>
      </c>
      <c r="O2" s="186" t="s">
        <v>24</v>
      </c>
      <c r="P2" s="186" t="s">
        <v>11</v>
      </c>
      <c r="Q2" s="188" t="s">
        <v>25</v>
      </c>
      <c r="R2" s="175" t="s">
        <v>30</v>
      </c>
      <c r="T2" s="16" t="str">
        <f ca="1">IF(($B5&gt;65),"",((((IF(AND(($B5&gt;=Daten!$B$5),($B5&lt;=Daten!$C$5)),Daten!$D$5,0)+IF(AND(($B5&gt;=Daten!$B$6),($B5&lt;=Daten!$C$6)),Daten!$D$6,0))+IF(AND(($B5&gt;=Daten!$B$7),($B5&lt;=Daten!$C$7)),Daten!$D$7,0))+IF(AND(($B5&gt;=Daten!$B$8),($B5&lt;=Daten!$C$8)),Daten!$D$8,0))+IF(AND(($B5&gt;=Daten!$B$9),($B5&lt;=Daten!$C$9)),Daten!$D$9,0)))</f>
        <v/>
      </c>
      <c r="U2" s="17" t="str">
        <f ca="1">IF(($B5&gt;65),"",((((IF(AND(($B5&gt;=Daten!$B$5),($B5&lt;=Daten!$C$5)),Daten!$E$5,0)+IF(AND(($B5&gt;=Daten!$B$6),($B5&lt;=Daten!$C$6)),Daten!$E$6,0))+IF(AND(($B5&gt;=Daten!$B$7),($B5&lt;=Daten!$C$7)),Daten!$E$7,0))+IF(AND(($B5&gt;=Daten!$B$8),($B5&lt;=Daten!$C$8)),Daten!$E$8,0))+IF(AND(($B5&gt;=Daten!$B$9),($B5&lt;=Daten!$C$9)),Daten!$E$9,0)))</f>
        <v/>
      </c>
      <c r="V2" s="18" t="str">
        <f ca="1">IF(($B5&gt;65),"",((((IF(AND(($B5&gt;=Daten!$B$5),($B5&lt;=Daten!$C$5)),Daten!$F$5,0)+IF(AND(($B5&gt;=Daten!$B$6),($B5&lt;=Daten!$C$6)),Daten!$F$6,0))+IF(AND(($B5&gt;=Daten!$B$7),($B5&lt;=Daten!$C$7)),Daten!$F$7,0))+IF(AND(($B5&gt;=Daten!$B$8),($B5&lt;=Daten!$C$8)),Daten!$F$8,0))+IF(AND(($B5&gt;=Daten!$B$9),($B5&lt;=Daten!$C$9)),Daten!$F$9,0)))</f>
        <v/>
      </c>
    </row>
    <row r="3" spans="1:22" ht="28.5" customHeight="1" thickTop="1" x14ac:dyDescent="0.25">
      <c r="A3" s="169"/>
      <c r="B3" s="169"/>
      <c r="C3" s="169"/>
      <c r="D3" s="172"/>
      <c r="E3" s="174"/>
      <c r="F3" s="174"/>
      <c r="G3" s="185"/>
      <c r="H3" s="176"/>
      <c r="I3" s="191"/>
      <c r="J3" s="193"/>
      <c r="K3" s="193"/>
      <c r="L3" s="195"/>
      <c r="M3" s="176"/>
      <c r="N3" s="197"/>
      <c r="O3" s="187"/>
      <c r="P3" s="187"/>
      <c r="Q3" s="189"/>
      <c r="R3" s="176"/>
    </row>
    <row r="4" spans="1:22" s="106" customFormat="1" ht="12.75" x14ac:dyDescent="0.2">
      <c r="A4" s="100">
        <f ca="1">A6-1</f>
        <v>2017</v>
      </c>
      <c r="B4" s="104">
        <f ca="1">A4-'PK-Tool'!$H$9</f>
        <v>2017</v>
      </c>
      <c r="C4" s="116"/>
      <c r="D4" s="117"/>
      <c r="E4" s="105"/>
      <c r="F4" s="105"/>
      <c r="G4" s="105">
        <f>'PK-Tool'!G11</f>
        <v>0</v>
      </c>
      <c r="H4" s="105" t="str">
        <f ca="1">IF(AND($B4&gt;=60,$B4&lt;=65),(G3+((E4+F4)/12*'PK-Tool'!$G$9)),"")</f>
        <v/>
      </c>
      <c r="I4" s="125"/>
      <c r="J4" s="119"/>
      <c r="K4" s="119"/>
      <c r="L4" s="119">
        <f>'PK-Tool'!G11</f>
        <v>0</v>
      </c>
      <c r="M4" s="119" t="str">
        <f ca="1">IF(AND($B4&gt;=60,$B4&lt;=65),(L3+((J4+K4)/12*'PK-Tool'!$G$9)),"")</f>
        <v/>
      </c>
      <c r="N4" s="126"/>
      <c r="O4" s="120"/>
      <c r="P4" s="120"/>
      <c r="Q4" s="120">
        <f>'PK-Tool'!G11</f>
        <v>0</v>
      </c>
      <c r="R4" s="120" t="str">
        <f ca="1">IF(AND($B4&gt;=60,$B4&lt;=65),(Q3+((O4+P4)/12*'PK-Tool'!$G$9)),"")</f>
        <v/>
      </c>
    </row>
    <row r="5" spans="1:22" s="115" customFormat="1" ht="12.75" x14ac:dyDescent="0.2">
      <c r="A5" s="107">
        <f ca="1">A6</f>
        <v>2018</v>
      </c>
      <c r="B5" s="107">
        <f ca="1">A5-'PK-Tool'!$H$9</f>
        <v>2018</v>
      </c>
      <c r="C5" s="108">
        <f>'PK-Tool'!$G$13</f>
        <v>0</v>
      </c>
      <c r="D5" s="109" t="str">
        <f>IF('PK-Tool'!$G$15='PK-Tool'!$C$27,Beiträge!$T$2,IF('PK-Tool'!$G$15='PK-Tool'!$C$29,Beiträge!$U$2,IF('PK-Tool'!$G$15='PK-Tool'!$C$31,Beiträge!$V$2,"FEHLER")))</f>
        <v>FEHLER</v>
      </c>
      <c r="E5" s="110" t="e">
        <f>C5*D5/12*3</f>
        <v>#VALUE!</v>
      </c>
      <c r="F5" s="110">
        <v>0</v>
      </c>
      <c r="G5" s="110" t="e">
        <f>F5+G4+E5</f>
        <v>#VALUE!</v>
      </c>
      <c r="H5" s="110" t="str">
        <f ca="1">IF(AND($B5&gt;=60,$B5&lt;=65),(G4+((E5+F5)/12*'PK-Tool'!$G$9)),"")</f>
        <v/>
      </c>
      <c r="I5" s="111" t="str">
        <f>IF('PK-Tool'!$G$15='PK-Tool'!$C$27,Beiträge!$T$2,IF('PK-Tool'!$G$15='PK-Tool'!$C$29,Beiträge!$U$2,IF('PK-Tool'!$G$15='PK-Tool'!$C$31,Beiträge!$V$2,"FEHLER")))</f>
        <v>FEHLER</v>
      </c>
      <c r="J5" s="101" t="e">
        <f>C5*I5/12*3</f>
        <v>#VALUE!</v>
      </c>
      <c r="K5" s="112">
        <v>0</v>
      </c>
      <c r="L5" s="112" t="e">
        <f>K5+L4+J5</f>
        <v>#VALUE!</v>
      </c>
      <c r="M5" s="112" t="str">
        <f ca="1">IF(AND($B5&gt;=60,$B5&lt;=65),(L4+((J5+K5)/12*'PK-Tool'!$G$9)),"")</f>
        <v/>
      </c>
      <c r="N5" s="113" t="str">
        <f>IF('PK-Tool'!$G$15='PK-Tool'!$C$27,Beiträge!$T$2,IF('PK-Tool'!$G$15='PK-Tool'!$C$29,Beiträge!$U$2,IF('PK-Tool'!$G$15='PK-Tool'!$C$31,Beiträge!$V$2,"FEHLER")))</f>
        <v>FEHLER</v>
      </c>
      <c r="O5" s="102" t="e">
        <f>C5*N5/12*3</f>
        <v>#VALUE!</v>
      </c>
      <c r="P5" s="114">
        <v>0</v>
      </c>
      <c r="Q5" s="114" t="e">
        <f>P5+Q4+O5</f>
        <v>#VALUE!</v>
      </c>
      <c r="R5" s="114" t="str">
        <f ca="1">IF(AND($B5&gt;=60,$B5&lt;=65),(Q4+((O5+P5)/12*'PK-Tool'!$G$9)),"")</f>
        <v/>
      </c>
    </row>
    <row r="6" spans="1:22" s="115" customFormat="1" ht="12.75" x14ac:dyDescent="0.2">
      <c r="A6" s="104">
        <f ca="1">YEAR(TODAY())</f>
        <v>2018</v>
      </c>
      <c r="B6" s="104">
        <f ca="1">A6-'PK-Tool'!$H$9</f>
        <v>2018</v>
      </c>
      <c r="C6" s="116">
        <f>'PK-Tool'!$G$13</f>
        <v>0</v>
      </c>
      <c r="D6" s="117" t="str">
        <f ca="1">IF(($B6&gt;65),"",((((IF(AND(($B6&gt;=Daten!$B$5),($B6&lt;=Daten!$C$5)),Daten!$D$5,0)+IF(AND(($B6&gt;=Daten!$B$6),($B6&lt;=Daten!$C$6)),Daten!$D$6,0))+IF(AND(($B6&gt;=Daten!$B$7),($B6&lt;=Daten!$C$7)),Daten!$D$7,0))+IF(AND(($B6&gt;=Daten!$B$8),($B6&lt;=Daten!$C$8)),Daten!$D$8,0))+IF(AND(($B6&gt;=Daten!$B$9),($B6&lt;=Daten!$C$9)),Daten!$D$9,0)))</f>
        <v/>
      </c>
      <c r="E6" s="105" t="e">
        <f ca="1">C6*D6/12*9</f>
        <v>#VALUE!</v>
      </c>
      <c r="F6" s="105">
        <v>0</v>
      </c>
      <c r="G6" s="105" t="e">
        <f ca="1">IF(F6="","",G5+E6+F6)</f>
        <v>#VALUE!</v>
      </c>
      <c r="H6" s="105" t="str">
        <f ca="1">IF(AND($B6&gt;=60,$B6&lt;=65),(G5+((E6+F6)/12*'PK-Tool'!$G$9)),"")</f>
        <v/>
      </c>
      <c r="I6" s="125" t="str">
        <f ca="1">IF(($B6&gt;65),"",((((IF(AND(($B6&gt;=Daten!$B$5),($B6&lt;=Daten!$C$5)),Daten!$E$5,0)+IF(AND(($B6&gt;=Daten!$B$6),($B6&lt;=Daten!$C$6)),Daten!$E$6,0))+IF(AND(($B6&gt;=Daten!$B$7),($B6&lt;=Daten!$C$7)),Daten!$E$7,0))+IF(AND(($B6&gt;=Daten!$B$8),($B6&lt;=Daten!$C$8)),Daten!$E$8,0))+IF(AND(($B6&gt;=Daten!$B$9),($B6&lt;=Daten!$C$9)),Daten!$E$9,0)))</f>
        <v/>
      </c>
      <c r="J6" s="103" t="str">
        <f ca="1">IF(I6="","",C6*I6/12*9)</f>
        <v/>
      </c>
      <c r="K6" s="128">
        <v>0</v>
      </c>
      <c r="L6" s="119" t="e">
        <f ca="1">IF(K6="","",L5+J6+K6)</f>
        <v>#VALUE!</v>
      </c>
      <c r="M6" s="119" t="str">
        <f ca="1">IF(AND($B6&gt;=60,$B6&lt;=65),(L5+((J6+K6)/12*'PK-Tool'!$G$9)),"")</f>
        <v/>
      </c>
      <c r="N6" s="126" t="str">
        <f ca="1">IF(($B6&gt;65),"",((((IF(AND(($B6&gt;=Daten!$B$5),($B6&lt;=Daten!$C$5)),Daten!$F$5,0)+IF(AND(($B6&gt;=Daten!$B$6),($B6&lt;=Daten!$C$6)),Daten!$F$6,0))+IF(AND(($B6&gt;=Daten!$B$7),($B6&lt;=Daten!$C$7)),Daten!$F$7,0))+IF(AND(($B6&gt;=Daten!$B$8),($B6&lt;=Daten!$C$8)),Daten!$F$8,0))+IF(AND(($B6&gt;=Daten!$B$9),($B6&lt;=Daten!$C$9)),Daten!$F$9,0)))</f>
        <v/>
      </c>
      <c r="O6" s="120" t="str">
        <f ca="1">IF(N6="","",C6*N6/12*9)</f>
        <v/>
      </c>
      <c r="P6" s="127">
        <v>0</v>
      </c>
      <c r="Q6" s="120" t="e">
        <f ca="1">IF(P6="","",Q5+O6+P6)</f>
        <v>#VALUE!</v>
      </c>
      <c r="R6" s="120" t="str">
        <f ca="1">IF(AND($B6&gt;=60,$B6&lt;=65),(Q5+((O6+P6)/12*'PK-Tool'!$G$9)),"")</f>
        <v/>
      </c>
      <c r="S6" s="122"/>
      <c r="T6" s="123"/>
    </row>
    <row r="7" spans="1:22" s="106" customFormat="1" ht="12.75" x14ac:dyDescent="0.2">
      <c r="A7" s="100">
        <f ca="1">A6+1</f>
        <v>2019</v>
      </c>
      <c r="B7" s="104">
        <f ca="1">A7-'PK-Tool'!$H$9</f>
        <v>2019</v>
      </c>
      <c r="C7" s="116">
        <f>C6</f>
        <v>0</v>
      </c>
      <c r="D7" s="117" t="str">
        <f ca="1">IF(($B7&gt;65),"",((((IF(AND(($B7&gt;=Daten!$B$5),($B7&lt;=Daten!$C$5)),Daten!$D$5,0)+IF(AND(($B7&gt;=Daten!$B$6),($B7&lt;=Daten!$C$6)),Daten!$D$6,0))+IF(AND(($B7&gt;=Daten!$B$7),($B7&lt;=Daten!$C$7)),Daten!$D$7,0))+IF(AND(($B7&gt;=Daten!$B$8),($B7&lt;=Daten!$C$8)),Daten!$D$8,0))+IF(AND(($B7&gt;=Daten!$B$9),($B7&lt;=Daten!$C$9)),Daten!$D$9,0)))</f>
        <v/>
      </c>
      <c r="E7" s="105" t="str">
        <f ca="1">IF(D7="","",C7*D7)</f>
        <v/>
      </c>
      <c r="F7" s="105" t="str">
        <f ca="1">IF(E7="","",G6*'PK-Tool'!$G$17)</f>
        <v/>
      </c>
      <c r="G7" s="105" t="str">
        <f t="shared" ref="G7:G62" ca="1" si="0">IF(F7="","",G6+E7+F7)</f>
        <v/>
      </c>
      <c r="H7" s="105" t="str">
        <f ca="1">IF(AND($B7&gt;=60,$B7&lt;=65),(G6+((E7+F7)/12*'PK-Tool'!$G$9)),"")</f>
        <v/>
      </c>
      <c r="I7" s="125" t="str">
        <f ca="1">IF(($B7&gt;65),"",((((IF(AND(($B7&gt;=Daten!$B$5),($B7&lt;=Daten!$C$5)),Daten!$E$5,0)+IF(AND(($B7&gt;=Daten!$B$6),($B7&lt;=Daten!$C$6)),Daten!$E$6,0))+IF(AND(($B7&gt;=Daten!$B$7),($B7&lt;=Daten!$C$7)),Daten!$E$7,0))+IF(AND(($B7&gt;=Daten!$B$8),($B7&lt;=Daten!$C$8)),Daten!$E$8,0))+IF(AND(($B7&gt;=Daten!$B$9),($B7&lt;=Daten!$C$9)),Daten!$E$9,0)))</f>
        <v/>
      </c>
      <c r="J7" s="119" t="str">
        <f ca="1">IF(I7="","",C7*I7)</f>
        <v/>
      </c>
      <c r="K7" s="118" t="str">
        <f ca="1">IF(J7="","",L6*'PK-Tool'!$G$17)</f>
        <v/>
      </c>
      <c r="L7" s="119" t="str">
        <f t="shared" ref="L7:L62" ca="1" si="1">IF(K7="","",L6+J7+K7)</f>
        <v/>
      </c>
      <c r="M7" s="119" t="str">
        <f ca="1">IF(AND($B7&gt;=60,$B7&lt;=65),(L6+((J7+K7)/12*'PK-Tool'!$G$9)),"")</f>
        <v/>
      </c>
      <c r="N7" s="126" t="str">
        <f ca="1">IF(($B7&gt;65),"",((((IF(AND(($B7&gt;=Daten!$B$5),($B7&lt;=Daten!$C$5)),Daten!$F$5,0)+IF(AND(($B7&gt;=Daten!$B$6),($B7&lt;=Daten!$C$6)),Daten!$F$6,0))+IF(AND(($B7&gt;=Daten!$B$7),($B7&lt;=Daten!$C$7)),Daten!$F$7,0))+IF(AND(($B7&gt;=Daten!$B$8),($B7&lt;=Daten!$C$8)),Daten!$F$8,0))+IF(AND(($B7&gt;=Daten!$B$9),($B7&lt;=Daten!$C$9)),Daten!$F$9,0)))</f>
        <v/>
      </c>
      <c r="O7" s="120" t="str">
        <f ca="1">IF(N7="","",C7*N7)</f>
        <v/>
      </c>
      <c r="P7" s="121" t="str">
        <f ca="1">IF(O7="","",Q6*'PK-Tool'!$G$17)</f>
        <v/>
      </c>
      <c r="Q7" s="120" t="str">
        <f t="shared" ref="Q7:Q62" ca="1" si="2">IF(P7="","",Q6+O7+P7)</f>
        <v/>
      </c>
      <c r="R7" s="120" t="str">
        <f ca="1">IF(AND($B7&gt;=60,$B7&lt;=65),(Q6+((O7+P7)/12*'PK-Tool'!$G$9)),"")</f>
        <v/>
      </c>
    </row>
    <row r="8" spans="1:22" s="106" customFormat="1" ht="12.75" x14ac:dyDescent="0.2">
      <c r="A8" s="100">
        <f t="shared" ref="A8:A62" ca="1" si="3">A7+1</f>
        <v>2020</v>
      </c>
      <c r="B8" s="104">
        <f ca="1">A8-'PK-Tool'!$H$9</f>
        <v>2020</v>
      </c>
      <c r="C8" s="116">
        <f t="shared" ref="C8:C62" si="4">C7</f>
        <v>0</v>
      </c>
      <c r="D8" s="117" t="str">
        <f ca="1">IF(($B8&gt;65),"",((((IF(AND(($B8&gt;=Daten!$B$5),($B8&lt;=Daten!$C$5)),Daten!$D$5,0)+IF(AND(($B8&gt;=Daten!$B$6),($B8&lt;=Daten!$C$6)),Daten!$D$6,0))+IF(AND(($B8&gt;=Daten!$B$7),($B8&lt;=Daten!$C$7)),Daten!$D$7,0))+IF(AND(($B8&gt;=Daten!$B$8),($B8&lt;=Daten!$C$8)),Daten!$D$8,0))+IF(AND(($B8&gt;=Daten!$B$9),($B8&lt;=Daten!$C$9)),Daten!$D$9,0)))</f>
        <v/>
      </c>
      <c r="E8" s="105" t="str">
        <f t="shared" ref="E8:E62" ca="1" si="5">IF(D8="","",C8*D8)</f>
        <v/>
      </c>
      <c r="F8" s="105" t="str">
        <f ca="1">IF(E8="","",G7*'PK-Tool'!$G$17)</f>
        <v/>
      </c>
      <c r="G8" s="105" t="str">
        <f t="shared" ca="1" si="0"/>
        <v/>
      </c>
      <c r="H8" s="105" t="str">
        <f ca="1">IF(AND($B8&gt;=60,$B8&lt;=65),(G7+((E8+F8)/12*'PK-Tool'!$G$9)),"")</f>
        <v/>
      </c>
      <c r="I8" s="125" t="str">
        <f ca="1">IF(($B8&gt;65),"",((((IF(AND(($B8&gt;=Daten!$B$5),($B8&lt;=Daten!$C$5)),Daten!$E$5,0)+IF(AND(($B8&gt;=Daten!$B$6),($B8&lt;=Daten!$C$6)),Daten!$E$6,0))+IF(AND(($B8&gt;=Daten!$B$7),($B8&lt;=Daten!$C$7)),Daten!$E$7,0))+IF(AND(($B8&gt;=Daten!$B$8),($B8&lt;=Daten!$C$8)),Daten!$E$8,0))+IF(AND(($B8&gt;=Daten!$B$9),($B8&lt;=Daten!$C$9)),Daten!$E$9,0)))</f>
        <v/>
      </c>
      <c r="J8" s="119" t="str">
        <f t="shared" ref="J8:J62" ca="1" si="6">IF(I8="","",C8*I8)</f>
        <v/>
      </c>
      <c r="K8" s="118" t="str">
        <f ca="1">IF(J8="","",L7*'PK-Tool'!$G$17)</f>
        <v/>
      </c>
      <c r="L8" s="119" t="str">
        <f t="shared" ca="1" si="1"/>
        <v/>
      </c>
      <c r="M8" s="119" t="str">
        <f ca="1">IF(AND($B8&gt;=60,$B8&lt;=65),(L7+((J8+K8)/12*'PK-Tool'!$G$9)),"")</f>
        <v/>
      </c>
      <c r="N8" s="126" t="str">
        <f ca="1">IF(($B8&gt;65),"",((((IF(AND(($B8&gt;=Daten!$B$5),($B8&lt;=Daten!$C$5)),Daten!$F$5,0)+IF(AND(($B8&gt;=Daten!$B$6),($B8&lt;=Daten!$C$6)),Daten!$F$6,0))+IF(AND(($B8&gt;=Daten!$B$7),($B8&lt;=Daten!$C$7)),Daten!$F$7,0))+IF(AND(($B8&gt;=Daten!$B$8),($B8&lt;=Daten!$C$8)),Daten!$F$8,0))+IF(AND(($B8&gt;=Daten!$B$9),($B8&lt;=Daten!$C$9)),Daten!$F$9,0)))</f>
        <v/>
      </c>
      <c r="O8" s="120" t="str">
        <f t="shared" ref="O8:O62" ca="1" si="7">IF(N8="","",C8*N8)</f>
        <v/>
      </c>
      <c r="P8" s="121" t="str">
        <f ca="1">IF(O8="","",Q7*'PK-Tool'!$G$17)</f>
        <v/>
      </c>
      <c r="Q8" s="120" t="str">
        <f t="shared" ca="1" si="2"/>
        <v/>
      </c>
      <c r="R8" s="120" t="str">
        <f ca="1">IF(AND($B8&gt;=60,$B8&lt;=65),(Q7+((O8+P8)/12*'PK-Tool'!$G$9)),"")</f>
        <v/>
      </c>
    </row>
    <row r="9" spans="1:22" s="106" customFormat="1" ht="12.75" x14ac:dyDescent="0.2">
      <c r="A9" s="100">
        <f t="shared" ca="1" si="3"/>
        <v>2021</v>
      </c>
      <c r="B9" s="104">
        <f ca="1">A9-'PK-Tool'!$H$9</f>
        <v>2021</v>
      </c>
      <c r="C9" s="116">
        <f t="shared" si="4"/>
        <v>0</v>
      </c>
      <c r="D9" s="117" t="str">
        <f ca="1">IF(($B9&gt;65),"",((((IF(AND(($B9&gt;=Daten!$B$5),($B9&lt;=Daten!$C$5)),Daten!$D$5,0)+IF(AND(($B9&gt;=Daten!$B$6),($B9&lt;=Daten!$C$6)),Daten!$D$6,0))+IF(AND(($B9&gt;=Daten!$B$7),($B9&lt;=Daten!$C$7)),Daten!$D$7,0))+IF(AND(($B9&gt;=Daten!$B$8),($B9&lt;=Daten!$C$8)),Daten!$D$8,0))+IF(AND(($B9&gt;=Daten!$B$9),($B9&lt;=Daten!$C$9)),Daten!$D$9,0)))</f>
        <v/>
      </c>
      <c r="E9" s="105" t="str">
        <f t="shared" ca="1" si="5"/>
        <v/>
      </c>
      <c r="F9" s="105" t="str">
        <f ca="1">IF(E9="","",G8*'PK-Tool'!$G$17)</f>
        <v/>
      </c>
      <c r="G9" s="105" t="str">
        <f t="shared" ca="1" si="0"/>
        <v/>
      </c>
      <c r="H9" s="105" t="str">
        <f ca="1">IF(AND($B9&gt;=60,$B9&lt;=65),(G8+((E9+F9)/12*'PK-Tool'!$G$9)),"")</f>
        <v/>
      </c>
      <c r="I9" s="125" t="str">
        <f ca="1">IF(($B9&gt;65),"",((((IF(AND(($B9&gt;=Daten!$B$5),($B9&lt;=Daten!$C$5)),Daten!$E$5,0)+IF(AND(($B9&gt;=Daten!$B$6),($B9&lt;=Daten!$C$6)),Daten!$E$6,0))+IF(AND(($B9&gt;=Daten!$B$7),($B9&lt;=Daten!$C$7)),Daten!$E$7,0))+IF(AND(($B9&gt;=Daten!$B$8),($B9&lt;=Daten!$C$8)),Daten!$E$8,0))+IF(AND(($B9&gt;=Daten!$B$9),($B9&lt;=Daten!$C$9)),Daten!$E$9,0)))</f>
        <v/>
      </c>
      <c r="J9" s="119" t="str">
        <f t="shared" ca="1" si="6"/>
        <v/>
      </c>
      <c r="K9" s="118" t="str">
        <f ca="1">IF(J9="","",L8*'PK-Tool'!$G$17)</f>
        <v/>
      </c>
      <c r="L9" s="119" t="str">
        <f t="shared" ca="1" si="1"/>
        <v/>
      </c>
      <c r="M9" s="119" t="str">
        <f ca="1">IF(AND($B9&gt;=60,$B9&lt;=65),(L8+((J9+K9)/12*'PK-Tool'!$G$9)),"")</f>
        <v/>
      </c>
      <c r="N9" s="126" t="str">
        <f ca="1">IF(($B9&gt;65),"",((((IF(AND(($B9&gt;=Daten!$B$5),($B9&lt;=Daten!$C$5)),Daten!$F$5,0)+IF(AND(($B9&gt;=Daten!$B$6),($B9&lt;=Daten!$C$6)),Daten!$F$6,0))+IF(AND(($B9&gt;=Daten!$B$7),($B9&lt;=Daten!$C$7)),Daten!$F$7,0))+IF(AND(($B9&gt;=Daten!$B$8),($B9&lt;=Daten!$C$8)),Daten!$F$8,0))+IF(AND(($B9&gt;=Daten!$B$9),($B9&lt;=Daten!$C$9)),Daten!$F$9,0)))</f>
        <v/>
      </c>
      <c r="O9" s="120" t="str">
        <f t="shared" ca="1" si="7"/>
        <v/>
      </c>
      <c r="P9" s="121" t="str">
        <f ca="1">IF(O9="","",Q8*'PK-Tool'!$G$17)</f>
        <v/>
      </c>
      <c r="Q9" s="120" t="str">
        <f t="shared" ca="1" si="2"/>
        <v/>
      </c>
      <c r="R9" s="120" t="str">
        <f ca="1">IF(AND($B9&gt;=60,$B9&lt;=65),(Q8+((O9+P9)/12*'PK-Tool'!$G$9)),"")</f>
        <v/>
      </c>
    </row>
    <row r="10" spans="1:22" s="106" customFormat="1" ht="12.75" x14ac:dyDescent="0.2">
      <c r="A10" s="100">
        <f t="shared" ca="1" si="3"/>
        <v>2022</v>
      </c>
      <c r="B10" s="104">
        <f ca="1">A10-'PK-Tool'!$H$9</f>
        <v>2022</v>
      </c>
      <c r="C10" s="116">
        <f t="shared" si="4"/>
        <v>0</v>
      </c>
      <c r="D10" s="117" t="str">
        <f ca="1">IF(($B10&gt;65),"",((((IF(AND(($B10&gt;=Daten!$B$5),($B10&lt;=Daten!$C$5)),Daten!$D$5,0)+IF(AND(($B10&gt;=Daten!$B$6),($B10&lt;=Daten!$C$6)),Daten!$D$6,0))+IF(AND(($B10&gt;=Daten!$B$7),($B10&lt;=Daten!$C$7)),Daten!$D$7,0))+IF(AND(($B10&gt;=Daten!$B$8),($B10&lt;=Daten!$C$8)),Daten!$D$8,0))+IF(AND(($B10&gt;=Daten!$B$9),($B10&lt;=Daten!$C$9)),Daten!$D$9,0)))</f>
        <v/>
      </c>
      <c r="E10" s="105" t="str">
        <f t="shared" ca="1" si="5"/>
        <v/>
      </c>
      <c r="F10" s="105" t="str">
        <f ca="1">IF(E10="","",G9*'PK-Tool'!$G$17)</f>
        <v/>
      </c>
      <c r="G10" s="105" t="str">
        <f t="shared" ca="1" si="0"/>
        <v/>
      </c>
      <c r="H10" s="105" t="str">
        <f ca="1">IF(AND($B10&gt;=60,$B10&lt;=65),(G9+((E10+F10)/12*'PK-Tool'!$G$9)),"")</f>
        <v/>
      </c>
      <c r="I10" s="125" t="str">
        <f ca="1">IF(($B10&gt;65),"",((((IF(AND(($B10&gt;=Daten!$B$5),($B10&lt;=Daten!$C$5)),Daten!$E$5,0)+IF(AND(($B10&gt;=Daten!$B$6),($B10&lt;=Daten!$C$6)),Daten!$E$6,0))+IF(AND(($B10&gt;=Daten!$B$7),($B10&lt;=Daten!$C$7)),Daten!$E$7,0))+IF(AND(($B10&gt;=Daten!$B$8),($B10&lt;=Daten!$C$8)),Daten!$E$8,0))+IF(AND(($B10&gt;=Daten!$B$9),($B10&lt;=Daten!$C$9)),Daten!$E$9,0)))</f>
        <v/>
      </c>
      <c r="J10" s="119" t="str">
        <f t="shared" ca="1" si="6"/>
        <v/>
      </c>
      <c r="K10" s="118" t="str">
        <f ca="1">IF(J10="","",L9*'PK-Tool'!$G$17)</f>
        <v/>
      </c>
      <c r="L10" s="119" t="str">
        <f t="shared" ca="1" si="1"/>
        <v/>
      </c>
      <c r="M10" s="119" t="str">
        <f ca="1">IF(AND($B10&gt;=60,$B10&lt;=65),(L9+((J10+K10)/12*'PK-Tool'!$G$9)),"")</f>
        <v/>
      </c>
      <c r="N10" s="126" t="str">
        <f ca="1">IF(($B10&gt;65),"",((((IF(AND(($B10&gt;=Daten!$B$5),($B10&lt;=Daten!$C$5)),Daten!$F$5,0)+IF(AND(($B10&gt;=Daten!$B$6),($B10&lt;=Daten!$C$6)),Daten!$F$6,0))+IF(AND(($B10&gt;=Daten!$B$7),($B10&lt;=Daten!$C$7)),Daten!$F$7,0))+IF(AND(($B10&gt;=Daten!$B$8),($B10&lt;=Daten!$C$8)),Daten!$F$8,0))+IF(AND(($B10&gt;=Daten!$B$9),($B10&lt;=Daten!$C$9)),Daten!$F$9,0)))</f>
        <v/>
      </c>
      <c r="O10" s="120" t="str">
        <f t="shared" ca="1" si="7"/>
        <v/>
      </c>
      <c r="P10" s="121" t="str">
        <f ca="1">IF(O10="","",Q9*'PK-Tool'!$G$17)</f>
        <v/>
      </c>
      <c r="Q10" s="120" t="str">
        <f t="shared" ca="1" si="2"/>
        <v/>
      </c>
      <c r="R10" s="120" t="str">
        <f ca="1">IF(AND($B10&gt;=60,$B10&lt;=65),(Q9+((O10+P10)/12*'PK-Tool'!$G$9)),"")</f>
        <v/>
      </c>
      <c r="U10" s="124"/>
    </row>
    <row r="11" spans="1:22" s="106" customFormat="1" ht="12.75" x14ac:dyDescent="0.2">
      <c r="A11" s="100">
        <f t="shared" ca="1" si="3"/>
        <v>2023</v>
      </c>
      <c r="B11" s="104">
        <f ca="1">A11-'PK-Tool'!$H$9</f>
        <v>2023</v>
      </c>
      <c r="C11" s="116">
        <f t="shared" si="4"/>
        <v>0</v>
      </c>
      <c r="D11" s="117" t="str">
        <f ca="1">IF(($B11&gt;65),"",((((IF(AND(($B11&gt;=Daten!$B$5),($B11&lt;=Daten!$C$5)),Daten!$D$5,0)+IF(AND(($B11&gt;=Daten!$B$6),($B11&lt;=Daten!$C$6)),Daten!$D$6,0))+IF(AND(($B11&gt;=Daten!$B$7),($B11&lt;=Daten!$C$7)),Daten!$D$7,0))+IF(AND(($B11&gt;=Daten!$B$8),($B11&lt;=Daten!$C$8)),Daten!$D$8,0))+IF(AND(($B11&gt;=Daten!$B$9),($B11&lt;=Daten!$C$9)),Daten!$D$9,0)))</f>
        <v/>
      </c>
      <c r="E11" s="105" t="str">
        <f t="shared" ca="1" si="5"/>
        <v/>
      </c>
      <c r="F11" s="105" t="str">
        <f ca="1">IF(E11="","",G10*'PK-Tool'!$G$17)</f>
        <v/>
      </c>
      <c r="G11" s="105" t="str">
        <f t="shared" ca="1" si="0"/>
        <v/>
      </c>
      <c r="H11" s="105" t="str">
        <f ca="1">IF(AND($B11&gt;=60,$B11&lt;=65),(G10+((E11+F11)/12*'PK-Tool'!$G$9)),"")</f>
        <v/>
      </c>
      <c r="I11" s="125" t="str">
        <f ca="1">IF(($B11&gt;65),"",((((IF(AND(($B11&gt;=Daten!$B$5),($B11&lt;=Daten!$C$5)),Daten!$E$5,0)+IF(AND(($B11&gt;=Daten!$B$6),($B11&lt;=Daten!$C$6)),Daten!$E$6,0))+IF(AND(($B11&gt;=Daten!$B$7),($B11&lt;=Daten!$C$7)),Daten!$E$7,0))+IF(AND(($B11&gt;=Daten!$B$8),($B11&lt;=Daten!$C$8)),Daten!$E$8,0))+IF(AND(($B11&gt;=Daten!$B$9),($B11&lt;=Daten!$C$9)),Daten!$E$9,0)))</f>
        <v/>
      </c>
      <c r="J11" s="119" t="str">
        <f t="shared" ca="1" si="6"/>
        <v/>
      </c>
      <c r="K11" s="118" t="str">
        <f ca="1">IF(J11="","",L10*'PK-Tool'!$G$17)</f>
        <v/>
      </c>
      <c r="L11" s="119" t="str">
        <f t="shared" ca="1" si="1"/>
        <v/>
      </c>
      <c r="M11" s="119" t="str">
        <f ca="1">IF(AND($B11&gt;=60,$B11&lt;=65),(L10+((J11+K11)/12*'PK-Tool'!$G$9)),"")</f>
        <v/>
      </c>
      <c r="N11" s="126" t="str">
        <f ca="1">IF(($B11&gt;65),"",((((IF(AND(($B11&gt;=Daten!$B$5),($B11&lt;=Daten!$C$5)),Daten!$F$5,0)+IF(AND(($B11&gt;=Daten!$B$6),($B11&lt;=Daten!$C$6)),Daten!$F$6,0))+IF(AND(($B11&gt;=Daten!$B$7),($B11&lt;=Daten!$C$7)),Daten!$F$7,0))+IF(AND(($B11&gt;=Daten!$B$8),($B11&lt;=Daten!$C$8)),Daten!$F$8,0))+IF(AND(($B11&gt;=Daten!$B$9),($B11&lt;=Daten!$C$9)),Daten!$F$9,0)))</f>
        <v/>
      </c>
      <c r="O11" s="120" t="str">
        <f t="shared" ca="1" si="7"/>
        <v/>
      </c>
      <c r="P11" s="121" t="str">
        <f ca="1">IF(O11="","",Q10*'PK-Tool'!$G$17)</f>
        <v/>
      </c>
      <c r="Q11" s="120" t="str">
        <f t="shared" ca="1" si="2"/>
        <v/>
      </c>
      <c r="R11" s="120" t="str">
        <f ca="1">IF(AND($B11&gt;=60,$B11&lt;=65),(Q10+((O11+P11)/12*'PK-Tool'!$G$9)),"")</f>
        <v/>
      </c>
      <c r="U11" s="124"/>
    </row>
    <row r="12" spans="1:22" s="106" customFormat="1" ht="12.75" x14ac:dyDescent="0.2">
      <c r="A12" s="100">
        <f t="shared" ca="1" si="3"/>
        <v>2024</v>
      </c>
      <c r="B12" s="104">
        <f ca="1">A12-'PK-Tool'!$H$9</f>
        <v>2024</v>
      </c>
      <c r="C12" s="116">
        <f t="shared" si="4"/>
        <v>0</v>
      </c>
      <c r="D12" s="117" t="str">
        <f ca="1">IF(($B12&gt;65),"",((((IF(AND(($B12&gt;=Daten!$B$5),($B12&lt;=Daten!$C$5)),Daten!$D$5,0)+IF(AND(($B12&gt;=Daten!$B$6),($B12&lt;=Daten!$C$6)),Daten!$D$6,0))+IF(AND(($B12&gt;=Daten!$B$7),($B12&lt;=Daten!$C$7)),Daten!$D$7,0))+IF(AND(($B12&gt;=Daten!$B$8),($B12&lt;=Daten!$C$8)),Daten!$D$8,0))+IF(AND(($B12&gt;=Daten!$B$9),($B12&lt;=Daten!$C$9)),Daten!$D$9,0)))</f>
        <v/>
      </c>
      <c r="E12" s="105" t="str">
        <f t="shared" ca="1" si="5"/>
        <v/>
      </c>
      <c r="F12" s="105" t="str">
        <f ca="1">IF(E12="","",G11*'PK-Tool'!$G$17)</f>
        <v/>
      </c>
      <c r="G12" s="105" t="str">
        <f t="shared" ca="1" si="0"/>
        <v/>
      </c>
      <c r="H12" s="105" t="str">
        <f ca="1">IF(AND($B12&gt;=60,$B12&lt;=65),(G11+((E12+F12)/12*'PK-Tool'!$G$9)),"")</f>
        <v/>
      </c>
      <c r="I12" s="125" t="str">
        <f ca="1">IF(($B12&gt;65),"",((((IF(AND(($B12&gt;=Daten!$B$5),($B12&lt;=Daten!$C$5)),Daten!$E$5,0)+IF(AND(($B12&gt;=Daten!$B$6),($B12&lt;=Daten!$C$6)),Daten!$E$6,0))+IF(AND(($B12&gt;=Daten!$B$7),($B12&lt;=Daten!$C$7)),Daten!$E$7,0))+IF(AND(($B12&gt;=Daten!$B$8),($B12&lt;=Daten!$C$8)),Daten!$E$8,0))+IF(AND(($B12&gt;=Daten!$B$9),($B12&lt;=Daten!$C$9)),Daten!$E$9,0)))</f>
        <v/>
      </c>
      <c r="J12" s="119" t="str">
        <f t="shared" ca="1" si="6"/>
        <v/>
      </c>
      <c r="K12" s="118" t="str">
        <f ca="1">IF(J12="","",L11*'PK-Tool'!$G$17)</f>
        <v/>
      </c>
      <c r="L12" s="119" t="str">
        <f t="shared" ca="1" si="1"/>
        <v/>
      </c>
      <c r="M12" s="119" t="str">
        <f ca="1">IF(AND($B12&gt;=60,$B12&lt;=65),(L11+((J12+K12)/12*'PK-Tool'!$G$9)),"")</f>
        <v/>
      </c>
      <c r="N12" s="126" t="str">
        <f ca="1">IF(($B12&gt;65),"",((((IF(AND(($B12&gt;=Daten!$B$5),($B12&lt;=Daten!$C$5)),Daten!$F$5,0)+IF(AND(($B12&gt;=Daten!$B$6),($B12&lt;=Daten!$C$6)),Daten!$F$6,0))+IF(AND(($B12&gt;=Daten!$B$7),($B12&lt;=Daten!$C$7)),Daten!$F$7,0))+IF(AND(($B12&gt;=Daten!$B$8),($B12&lt;=Daten!$C$8)),Daten!$F$8,0))+IF(AND(($B12&gt;=Daten!$B$9),($B12&lt;=Daten!$C$9)),Daten!$F$9,0)))</f>
        <v/>
      </c>
      <c r="O12" s="120" t="str">
        <f t="shared" ca="1" si="7"/>
        <v/>
      </c>
      <c r="P12" s="121" t="str">
        <f ca="1">IF(O12="","",Q11*'PK-Tool'!$G$17)</f>
        <v/>
      </c>
      <c r="Q12" s="120" t="str">
        <f t="shared" ca="1" si="2"/>
        <v/>
      </c>
      <c r="R12" s="120" t="str">
        <f ca="1">IF(AND($B12&gt;=60,$B12&lt;=65),(Q11+((O12+P12)/12*'PK-Tool'!$G$9)),"")</f>
        <v/>
      </c>
      <c r="U12" s="124"/>
    </row>
    <row r="13" spans="1:22" s="106" customFormat="1" ht="12.75" x14ac:dyDescent="0.2">
      <c r="A13" s="100">
        <f t="shared" ca="1" si="3"/>
        <v>2025</v>
      </c>
      <c r="B13" s="104">
        <f ca="1">A13-'PK-Tool'!$H$9</f>
        <v>2025</v>
      </c>
      <c r="C13" s="116">
        <f t="shared" si="4"/>
        <v>0</v>
      </c>
      <c r="D13" s="117" t="str">
        <f ca="1">IF(($B13&gt;65),"",((((IF(AND(($B13&gt;=Daten!$B$5),($B13&lt;=Daten!$C$5)),Daten!$D$5,0)+IF(AND(($B13&gt;=Daten!$B$6),($B13&lt;=Daten!$C$6)),Daten!$D$6,0))+IF(AND(($B13&gt;=Daten!$B$7),($B13&lt;=Daten!$C$7)),Daten!$D$7,0))+IF(AND(($B13&gt;=Daten!$B$8),($B13&lt;=Daten!$C$8)),Daten!$D$8,0))+IF(AND(($B13&gt;=Daten!$B$9),($B13&lt;=Daten!$C$9)),Daten!$D$9,0)))</f>
        <v/>
      </c>
      <c r="E13" s="105" t="str">
        <f t="shared" ca="1" si="5"/>
        <v/>
      </c>
      <c r="F13" s="105" t="str">
        <f ca="1">IF(E13="","",G12*'PK-Tool'!$G$17)</f>
        <v/>
      </c>
      <c r="G13" s="105" t="str">
        <f t="shared" ca="1" si="0"/>
        <v/>
      </c>
      <c r="H13" s="105" t="str">
        <f ca="1">IF(AND($B13&gt;=60,$B13&lt;=65),(G12+((E13+F13)/12*'PK-Tool'!$G$9)),"")</f>
        <v/>
      </c>
      <c r="I13" s="125" t="str">
        <f ca="1">IF(($B13&gt;65),"",((((IF(AND(($B13&gt;=Daten!$B$5),($B13&lt;=Daten!$C$5)),Daten!$E$5,0)+IF(AND(($B13&gt;=Daten!$B$6),($B13&lt;=Daten!$C$6)),Daten!$E$6,0))+IF(AND(($B13&gt;=Daten!$B$7),($B13&lt;=Daten!$C$7)),Daten!$E$7,0))+IF(AND(($B13&gt;=Daten!$B$8),($B13&lt;=Daten!$C$8)),Daten!$E$8,0))+IF(AND(($B13&gt;=Daten!$B$9),($B13&lt;=Daten!$C$9)),Daten!$E$9,0)))</f>
        <v/>
      </c>
      <c r="J13" s="119" t="str">
        <f t="shared" ca="1" si="6"/>
        <v/>
      </c>
      <c r="K13" s="118" t="str">
        <f ca="1">IF(J13="","",L12*'PK-Tool'!$G$17)</f>
        <v/>
      </c>
      <c r="L13" s="119" t="str">
        <f t="shared" ca="1" si="1"/>
        <v/>
      </c>
      <c r="M13" s="119" t="str">
        <f ca="1">IF(AND($B13&gt;=60,$B13&lt;=65),(L12+((J13+K13)/12*'PK-Tool'!$G$9)),"")</f>
        <v/>
      </c>
      <c r="N13" s="126" t="str">
        <f ca="1">IF(($B13&gt;65),"",((((IF(AND(($B13&gt;=Daten!$B$5),($B13&lt;=Daten!$C$5)),Daten!$F$5,0)+IF(AND(($B13&gt;=Daten!$B$6),($B13&lt;=Daten!$C$6)),Daten!$F$6,0))+IF(AND(($B13&gt;=Daten!$B$7),($B13&lt;=Daten!$C$7)),Daten!$F$7,0))+IF(AND(($B13&gt;=Daten!$B$8),($B13&lt;=Daten!$C$8)),Daten!$F$8,0))+IF(AND(($B13&gt;=Daten!$B$9),($B13&lt;=Daten!$C$9)),Daten!$F$9,0)))</f>
        <v/>
      </c>
      <c r="O13" s="120" t="str">
        <f t="shared" ca="1" si="7"/>
        <v/>
      </c>
      <c r="P13" s="121" t="str">
        <f ca="1">IF(O13="","",Q12*'PK-Tool'!$G$17)</f>
        <v/>
      </c>
      <c r="Q13" s="120" t="str">
        <f t="shared" ca="1" si="2"/>
        <v/>
      </c>
      <c r="R13" s="120" t="str">
        <f ca="1">IF(AND($B13&gt;=60,$B13&lt;=65),(Q12+((O13+P13)/12*'PK-Tool'!$G$9)),"")</f>
        <v/>
      </c>
      <c r="U13" s="124"/>
    </row>
    <row r="14" spans="1:22" s="106" customFormat="1" ht="12.75" x14ac:dyDescent="0.2">
      <c r="A14" s="100">
        <f t="shared" ca="1" si="3"/>
        <v>2026</v>
      </c>
      <c r="B14" s="104">
        <f ca="1">A14-'PK-Tool'!$H$9</f>
        <v>2026</v>
      </c>
      <c r="C14" s="116">
        <f t="shared" si="4"/>
        <v>0</v>
      </c>
      <c r="D14" s="117" t="str">
        <f ca="1">IF(($B14&gt;65),"",((((IF(AND(($B14&gt;=Daten!$B$5),($B14&lt;=Daten!$C$5)),Daten!$D$5,0)+IF(AND(($B14&gt;=Daten!$B$6),($B14&lt;=Daten!$C$6)),Daten!$D$6,0))+IF(AND(($B14&gt;=Daten!$B$7),($B14&lt;=Daten!$C$7)),Daten!$D$7,0))+IF(AND(($B14&gt;=Daten!$B$8),($B14&lt;=Daten!$C$8)),Daten!$D$8,0))+IF(AND(($B14&gt;=Daten!$B$9),($B14&lt;=Daten!$C$9)),Daten!$D$9,0)))</f>
        <v/>
      </c>
      <c r="E14" s="105" t="str">
        <f t="shared" ca="1" si="5"/>
        <v/>
      </c>
      <c r="F14" s="105" t="str">
        <f ca="1">IF(E14="","",G13*'PK-Tool'!$G$17)</f>
        <v/>
      </c>
      <c r="G14" s="105" t="str">
        <f t="shared" ca="1" si="0"/>
        <v/>
      </c>
      <c r="H14" s="105" t="str">
        <f ca="1">IF(AND($B14&gt;=60,$B14&lt;=65),(G13+((E14+F14)/12*'PK-Tool'!$G$9)),"")</f>
        <v/>
      </c>
      <c r="I14" s="125" t="str">
        <f ca="1">IF(($B14&gt;65),"",((((IF(AND(($B14&gt;=Daten!$B$5),($B14&lt;=Daten!$C$5)),Daten!$E$5,0)+IF(AND(($B14&gt;=Daten!$B$6),($B14&lt;=Daten!$C$6)),Daten!$E$6,0))+IF(AND(($B14&gt;=Daten!$B$7),($B14&lt;=Daten!$C$7)),Daten!$E$7,0))+IF(AND(($B14&gt;=Daten!$B$8),($B14&lt;=Daten!$C$8)),Daten!$E$8,0))+IF(AND(($B14&gt;=Daten!$B$9),($B14&lt;=Daten!$C$9)),Daten!$E$9,0)))</f>
        <v/>
      </c>
      <c r="J14" s="119" t="str">
        <f t="shared" ca="1" si="6"/>
        <v/>
      </c>
      <c r="K14" s="118" t="str">
        <f ca="1">IF(J14="","",L13*'PK-Tool'!$G$17)</f>
        <v/>
      </c>
      <c r="L14" s="119" t="str">
        <f t="shared" ca="1" si="1"/>
        <v/>
      </c>
      <c r="M14" s="119" t="str">
        <f ca="1">IF(AND($B14&gt;=60,$B14&lt;=65),(L13+((J14+K14)/12*'PK-Tool'!$G$9)),"")</f>
        <v/>
      </c>
      <c r="N14" s="126" t="str">
        <f ca="1">IF(($B14&gt;65),"",((((IF(AND(($B14&gt;=Daten!$B$5),($B14&lt;=Daten!$C$5)),Daten!$F$5,0)+IF(AND(($B14&gt;=Daten!$B$6),($B14&lt;=Daten!$C$6)),Daten!$F$6,0))+IF(AND(($B14&gt;=Daten!$B$7),($B14&lt;=Daten!$C$7)),Daten!$F$7,0))+IF(AND(($B14&gt;=Daten!$B$8),($B14&lt;=Daten!$C$8)),Daten!$F$8,0))+IF(AND(($B14&gt;=Daten!$B$9),($B14&lt;=Daten!$C$9)),Daten!$F$9,0)))</f>
        <v/>
      </c>
      <c r="O14" s="120" t="str">
        <f t="shared" ca="1" si="7"/>
        <v/>
      </c>
      <c r="P14" s="121" t="str">
        <f ca="1">IF(O14="","",Q13*'PK-Tool'!$G$17)</f>
        <v/>
      </c>
      <c r="Q14" s="120" t="str">
        <f t="shared" ca="1" si="2"/>
        <v/>
      </c>
      <c r="R14" s="120" t="str">
        <f ca="1">IF(AND($B14&gt;=60,$B14&lt;=65),(Q13+((O14+P14)/12*'PK-Tool'!$G$9)),"")</f>
        <v/>
      </c>
      <c r="U14" s="124"/>
    </row>
    <row r="15" spans="1:22" s="106" customFormat="1" ht="12.75" x14ac:dyDescent="0.2">
      <c r="A15" s="100">
        <f t="shared" ca="1" si="3"/>
        <v>2027</v>
      </c>
      <c r="B15" s="104">
        <f ca="1">A15-'PK-Tool'!$H$9</f>
        <v>2027</v>
      </c>
      <c r="C15" s="116">
        <f t="shared" si="4"/>
        <v>0</v>
      </c>
      <c r="D15" s="117" t="str">
        <f ca="1">IF(($B15&gt;65),"",((((IF(AND(($B15&gt;=Daten!$B$5),($B15&lt;=Daten!$C$5)),Daten!$D$5,0)+IF(AND(($B15&gt;=Daten!$B$6),($B15&lt;=Daten!$C$6)),Daten!$D$6,0))+IF(AND(($B15&gt;=Daten!$B$7),($B15&lt;=Daten!$C$7)),Daten!$D$7,0))+IF(AND(($B15&gt;=Daten!$B$8),($B15&lt;=Daten!$C$8)),Daten!$D$8,0))+IF(AND(($B15&gt;=Daten!$B$9),($B15&lt;=Daten!$C$9)),Daten!$D$9,0)))</f>
        <v/>
      </c>
      <c r="E15" s="105" t="str">
        <f t="shared" ca="1" si="5"/>
        <v/>
      </c>
      <c r="F15" s="105" t="str">
        <f ca="1">IF(E15="","",G14*'PK-Tool'!$G$17)</f>
        <v/>
      </c>
      <c r="G15" s="105" t="str">
        <f t="shared" ca="1" si="0"/>
        <v/>
      </c>
      <c r="H15" s="105" t="str">
        <f ca="1">IF(AND($B15&gt;=60,$B15&lt;=65),(G14+((E15+F15)/12*'PK-Tool'!$G$9)),"")</f>
        <v/>
      </c>
      <c r="I15" s="125" t="str">
        <f ca="1">IF(($B15&gt;65),"",((((IF(AND(($B15&gt;=Daten!$B$5),($B15&lt;=Daten!$C$5)),Daten!$E$5,0)+IF(AND(($B15&gt;=Daten!$B$6),($B15&lt;=Daten!$C$6)),Daten!$E$6,0))+IF(AND(($B15&gt;=Daten!$B$7),($B15&lt;=Daten!$C$7)),Daten!$E$7,0))+IF(AND(($B15&gt;=Daten!$B$8),($B15&lt;=Daten!$C$8)),Daten!$E$8,0))+IF(AND(($B15&gt;=Daten!$B$9),($B15&lt;=Daten!$C$9)),Daten!$E$9,0)))</f>
        <v/>
      </c>
      <c r="J15" s="119" t="str">
        <f t="shared" ca="1" si="6"/>
        <v/>
      </c>
      <c r="K15" s="118" t="str">
        <f ca="1">IF(J15="","",L14*'PK-Tool'!$G$17)</f>
        <v/>
      </c>
      <c r="L15" s="119" t="str">
        <f t="shared" ca="1" si="1"/>
        <v/>
      </c>
      <c r="M15" s="119" t="str">
        <f ca="1">IF(AND($B15&gt;=60,$B15&lt;=65),(L14+((J15+K15)/12*'PK-Tool'!$G$9)),"")</f>
        <v/>
      </c>
      <c r="N15" s="126" t="str">
        <f ca="1">IF(($B15&gt;65),"",((((IF(AND(($B15&gt;=Daten!$B$5),($B15&lt;=Daten!$C$5)),Daten!$F$5,0)+IF(AND(($B15&gt;=Daten!$B$6),($B15&lt;=Daten!$C$6)),Daten!$F$6,0))+IF(AND(($B15&gt;=Daten!$B$7),($B15&lt;=Daten!$C$7)),Daten!$F$7,0))+IF(AND(($B15&gt;=Daten!$B$8),($B15&lt;=Daten!$C$8)),Daten!$F$8,0))+IF(AND(($B15&gt;=Daten!$B$9),($B15&lt;=Daten!$C$9)),Daten!$F$9,0)))</f>
        <v/>
      </c>
      <c r="O15" s="120" t="str">
        <f t="shared" ca="1" si="7"/>
        <v/>
      </c>
      <c r="P15" s="121" t="str">
        <f ca="1">IF(O15="","",Q14*'PK-Tool'!$G$17)</f>
        <v/>
      </c>
      <c r="Q15" s="120" t="str">
        <f t="shared" ca="1" si="2"/>
        <v/>
      </c>
      <c r="R15" s="120" t="str">
        <f ca="1">IF(AND($B15&gt;=60,$B15&lt;=65),(Q14+((O15+P15)/12*'PK-Tool'!$G$9)),"")</f>
        <v/>
      </c>
      <c r="U15" s="124"/>
    </row>
    <row r="16" spans="1:22" s="106" customFormat="1" ht="12.75" x14ac:dyDescent="0.2">
      <c r="A16" s="100">
        <f t="shared" ca="1" si="3"/>
        <v>2028</v>
      </c>
      <c r="B16" s="104">
        <f ca="1">A16-'PK-Tool'!$H$9</f>
        <v>2028</v>
      </c>
      <c r="C16" s="116">
        <f t="shared" si="4"/>
        <v>0</v>
      </c>
      <c r="D16" s="117" t="str">
        <f ca="1">IF(($B16&gt;65),"",((((IF(AND(($B16&gt;=Daten!$B$5),($B16&lt;=Daten!$C$5)),Daten!$D$5,0)+IF(AND(($B16&gt;=Daten!$B$6),($B16&lt;=Daten!$C$6)),Daten!$D$6,0))+IF(AND(($B16&gt;=Daten!$B$7),($B16&lt;=Daten!$C$7)),Daten!$D$7,0))+IF(AND(($B16&gt;=Daten!$B$8),($B16&lt;=Daten!$C$8)),Daten!$D$8,0))+IF(AND(($B16&gt;=Daten!$B$9),($B16&lt;=Daten!$C$9)),Daten!$D$9,0)))</f>
        <v/>
      </c>
      <c r="E16" s="105" t="str">
        <f t="shared" ca="1" si="5"/>
        <v/>
      </c>
      <c r="F16" s="105" t="str">
        <f ca="1">IF(E16="","",G15*'PK-Tool'!$G$17)</f>
        <v/>
      </c>
      <c r="G16" s="105" t="str">
        <f t="shared" ca="1" si="0"/>
        <v/>
      </c>
      <c r="H16" s="105" t="str">
        <f ca="1">IF(AND($B16&gt;=60,$B16&lt;=65),(G15+((E16+F16)/12*'PK-Tool'!$G$9)),"")</f>
        <v/>
      </c>
      <c r="I16" s="125" t="str">
        <f ca="1">IF(($B16&gt;65),"",((((IF(AND(($B16&gt;=Daten!$B$5),($B16&lt;=Daten!$C$5)),Daten!$E$5,0)+IF(AND(($B16&gt;=Daten!$B$6),($B16&lt;=Daten!$C$6)),Daten!$E$6,0))+IF(AND(($B16&gt;=Daten!$B$7),($B16&lt;=Daten!$C$7)),Daten!$E$7,0))+IF(AND(($B16&gt;=Daten!$B$8),($B16&lt;=Daten!$C$8)),Daten!$E$8,0))+IF(AND(($B16&gt;=Daten!$B$9),($B16&lt;=Daten!$C$9)),Daten!$E$9,0)))</f>
        <v/>
      </c>
      <c r="J16" s="119" t="str">
        <f t="shared" ca="1" si="6"/>
        <v/>
      </c>
      <c r="K16" s="118" t="str">
        <f ca="1">IF(J16="","",L15*'PK-Tool'!$G$17)</f>
        <v/>
      </c>
      <c r="L16" s="119" t="str">
        <f t="shared" ca="1" si="1"/>
        <v/>
      </c>
      <c r="M16" s="119" t="str">
        <f ca="1">IF(AND($B16&gt;=60,$B16&lt;=65),(L15+((J16+K16)/12*'PK-Tool'!$G$9)),"")</f>
        <v/>
      </c>
      <c r="N16" s="126" t="str">
        <f ca="1">IF(($B16&gt;65),"",((((IF(AND(($B16&gt;=Daten!$B$5),($B16&lt;=Daten!$C$5)),Daten!$F$5,0)+IF(AND(($B16&gt;=Daten!$B$6),($B16&lt;=Daten!$C$6)),Daten!$F$6,0))+IF(AND(($B16&gt;=Daten!$B$7),($B16&lt;=Daten!$C$7)),Daten!$F$7,0))+IF(AND(($B16&gt;=Daten!$B$8),($B16&lt;=Daten!$C$8)),Daten!$F$8,0))+IF(AND(($B16&gt;=Daten!$B$9),($B16&lt;=Daten!$C$9)),Daten!$F$9,0)))</f>
        <v/>
      </c>
      <c r="O16" s="120" t="str">
        <f t="shared" ca="1" si="7"/>
        <v/>
      </c>
      <c r="P16" s="121" t="str">
        <f ca="1">IF(O16="","",Q15*'PK-Tool'!$G$17)</f>
        <v/>
      </c>
      <c r="Q16" s="120" t="str">
        <f t="shared" ca="1" si="2"/>
        <v/>
      </c>
      <c r="R16" s="120" t="str">
        <f ca="1">IF(AND($B16&gt;=60,$B16&lt;=65),(Q15+((O16+P16)/12*'PK-Tool'!$G$9)),"")</f>
        <v/>
      </c>
      <c r="U16" s="124"/>
    </row>
    <row r="17" spans="1:21" s="106" customFormat="1" ht="12.75" x14ac:dyDescent="0.2">
      <c r="A17" s="100">
        <f t="shared" ca="1" si="3"/>
        <v>2029</v>
      </c>
      <c r="B17" s="104">
        <f ca="1">A17-'PK-Tool'!$H$9</f>
        <v>2029</v>
      </c>
      <c r="C17" s="116">
        <f t="shared" si="4"/>
        <v>0</v>
      </c>
      <c r="D17" s="117" t="str">
        <f ca="1">IF(($B17&gt;65),"",((((IF(AND(($B17&gt;=Daten!$B$5),($B17&lt;=Daten!$C$5)),Daten!$D$5,0)+IF(AND(($B17&gt;=Daten!$B$6),($B17&lt;=Daten!$C$6)),Daten!$D$6,0))+IF(AND(($B17&gt;=Daten!$B$7),($B17&lt;=Daten!$C$7)),Daten!$D$7,0))+IF(AND(($B17&gt;=Daten!$B$8),($B17&lt;=Daten!$C$8)),Daten!$D$8,0))+IF(AND(($B17&gt;=Daten!$B$9),($B17&lt;=Daten!$C$9)),Daten!$D$9,0)))</f>
        <v/>
      </c>
      <c r="E17" s="105" t="str">
        <f t="shared" ca="1" si="5"/>
        <v/>
      </c>
      <c r="F17" s="105" t="str">
        <f ca="1">IF(E17="","",G16*'PK-Tool'!$G$17)</f>
        <v/>
      </c>
      <c r="G17" s="105" t="str">
        <f t="shared" ca="1" si="0"/>
        <v/>
      </c>
      <c r="H17" s="105" t="str">
        <f ca="1">IF(AND($B17&gt;=60,$B17&lt;=65),(G16+((E17+F17)/12*'PK-Tool'!$G$9)),"")</f>
        <v/>
      </c>
      <c r="I17" s="125" t="str">
        <f ca="1">IF(($B17&gt;65),"",((((IF(AND(($B17&gt;=Daten!$B$5),($B17&lt;=Daten!$C$5)),Daten!$E$5,0)+IF(AND(($B17&gt;=Daten!$B$6),($B17&lt;=Daten!$C$6)),Daten!$E$6,0))+IF(AND(($B17&gt;=Daten!$B$7),($B17&lt;=Daten!$C$7)),Daten!$E$7,0))+IF(AND(($B17&gt;=Daten!$B$8),($B17&lt;=Daten!$C$8)),Daten!$E$8,0))+IF(AND(($B17&gt;=Daten!$B$9),($B17&lt;=Daten!$C$9)),Daten!$E$9,0)))</f>
        <v/>
      </c>
      <c r="J17" s="119" t="str">
        <f t="shared" ca="1" si="6"/>
        <v/>
      </c>
      <c r="K17" s="118" t="str">
        <f ca="1">IF(J17="","",L16*'PK-Tool'!$G$17)</f>
        <v/>
      </c>
      <c r="L17" s="119" t="str">
        <f t="shared" ca="1" si="1"/>
        <v/>
      </c>
      <c r="M17" s="119" t="str">
        <f ca="1">IF(AND($B17&gt;=60,$B17&lt;=65),(L16+((J17+K17)/12*'PK-Tool'!$G$9)),"")</f>
        <v/>
      </c>
      <c r="N17" s="126" t="str">
        <f ca="1">IF(($B17&gt;65),"",((((IF(AND(($B17&gt;=Daten!$B$5),($B17&lt;=Daten!$C$5)),Daten!$F$5,0)+IF(AND(($B17&gt;=Daten!$B$6),($B17&lt;=Daten!$C$6)),Daten!$F$6,0))+IF(AND(($B17&gt;=Daten!$B$7),($B17&lt;=Daten!$C$7)),Daten!$F$7,0))+IF(AND(($B17&gt;=Daten!$B$8),($B17&lt;=Daten!$C$8)),Daten!$F$8,0))+IF(AND(($B17&gt;=Daten!$B$9),($B17&lt;=Daten!$C$9)),Daten!$F$9,0)))</f>
        <v/>
      </c>
      <c r="O17" s="120" t="str">
        <f t="shared" ca="1" si="7"/>
        <v/>
      </c>
      <c r="P17" s="121" t="str">
        <f ca="1">IF(O17="","",Q16*'PK-Tool'!$G$17)</f>
        <v/>
      </c>
      <c r="Q17" s="120" t="str">
        <f t="shared" ca="1" si="2"/>
        <v/>
      </c>
      <c r="R17" s="120" t="str">
        <f ca="1">IF(AND($B17&gt;=60,$B17&lt;=65),(Q16+((O17+P17)/12*'PK-Tool'!$G$9)),"")</f>
        <v/>
      </c>
      <c r="U17" s="124"/>
    </row>
    <row r="18" spans="1:21" s="106" customFormat="1" ht="12.75" x14ac:dyDescent="0.2">
      <c r="A18" s="100">
        <f t="shared" ca="1" si="3"/>
        <v>2030</v>
      </c>
      <c r="B18" s="104">
        <f ca="1">A18-'PK-Tool'!$H$9</f>
        <v>2030</v>
      </c>
      <c r="C18" s="116">
        <f t="shared" si="4"/>
        <v>0</v>
      </c>
      <c r="D18" s="117" t="str">
        <f ca="1">IF(($B18&gt;65),"",((((IF(AND(($B18&gt;=Daten!$B$5),($B18&lt;=Daten!$C$5)),Daten!$D$5,0)+IF(AND(($B18&gt;=Daten!$B$6),($B18&lt;=Daten!$C$6)),Daten!$D$6,0))+IF(AND(($B18&gt;=Daten!$B$7),($B18&lt;=Daten!$C$7)),Daten!$D$7,0))+IF(AND(($B18&gt;=Daten!$B$8),($B18&lt;=Daten!$C$8)),Daten!$D$8,0))+IF(AND(($B18&gt;=Daten!$B$9),($B18&lt;=Daten!$C$9)),Daten!$D$9,0)))</f>
        <v/>
      </c>
      <c r="E18" s="105" t="str">
        <f t="shared" ca="1" si="5"/>
        <v/>
      </c>
      <c r="F18" s="105" t="str">
        <f ca="1">IF(E18="","",G17*'PK-Tool'!$G$17)</f>
        <v/>
      </c>
      <c r="G18" s="105" t="str">
        <f t="shared" ca="1" si="0"/>
        <v/>
      </c>
      <c r="H18" s="105" t="str">
        <f ca="1">IF(AND($B18&gt;=60,$B18&lt;=65),(G17+((E18+F18)/12*'PK-Tool'!$G$9)),"")</f>
        <v/>
      </c>
      <c r="I18" s="125" t="str">
        <f ca="1">IF(($B18&gt;65),"",((((IF(AND(($B18&gt;=Daten!$B$5),($B18&lt;=Daten!$C$5)),Daten!$E$5,0)+IF(AND(($B18&gt;=Daten!$B$6),($B18&lt;=Daten!$C$6)),Daten!$E$6,0))+IF(AND(($B18&gt;=Daten!$B$7),($B18&lt;=Daten!$C$7)),Daten!$E$7,0))+IF(AND(($B18&gt;=Daten!$B$8),($B18&lt;=Daten!$C$8)),Daten!$E$8,0))+IF(AND(($B18&gt;=Daten!$B$9),($B18&lt;=Daten!$C$9)),Daten!$E$9,0)))</f>
        <v/>
      </c>
      <c r="J18" s="119" t="str">
        <f t="shared" ca="1" si="6"/>
        <v/>
      </c>
      <c r="K18" s="118" t="str">
        <f ca="1">IF(J18="","",L17*'PK-Tool'!$G$17)</f>
        <v/>
      </c>
      <c r="L18" s="119" t="str">
        <f t="shared" ca="1" si="1"/>
        <v/>
      </c>
      <c r="M18" s="119" t="str">
        <f ca="1">IF(AND($B18&gt;=60,$B18&lt;=65),(L17+((J18+K18)/12*'PK-Tool'!$G$9)),"")</f>
        <v/>
      </c>
      <c r="N18" s="126" t="str">
        <f ca="1">IF(($B18&gt;65),"",((((IF(AND(($B18&gt;=Daten!$B$5),($B18&lt;=Daten!$C$5)),Daten!$F$5,0)+IF(AND(($B18&gt;=Daten!$B$6),($B18&lt;=Daten!$C$6)),Daten!$F$6,0))+IF(AND(($B18&gt;=Daten!$B$7),($B18&lt;=Daten!$C$7)),Daten!$F$7,0))+IF(AND(($B18&gt;=Daten!$B$8),($B18&lt;=Daten!$C$8)),Daten!$F$8,0))+IF(AND(($B18&gt;=Daten!$B$9),($B18&lt;=Daten!$C$9)),Daten!$F$9,0)))</f>
        <v/>
      </c>
      <c r="O18" s="120" t="str">
        <f t="shared" ca="1" si="7"/>
        <v/>
      </c>
      <c r="P18" s="121" t="str">
        <f ca="1">IF(O18="","",Q17*'PK-Tool'!$G$17)</f>
        <v/>
      </c>
      <c r="Q18" s="120" t="str">
        <f t="shared" ca="1" si="2"/>
        <v/>
      </c>
      <c r="R18" s="120" t="str">
        <f ca="1">IF(AND($B18&gt;=60,$B18&lt;=65),(Q17+((O18+P18)/12*'PK-Tool'!$G$9)),"")</f>
        <v/>
      </c>
      <c r="U18" s="124"/>
    </row>
    <row r="19" spans="1:21" s="106" customFormat="1" ht="12.75" x14ac:dyDescent="0.2">
      <c r="A19" s="100">
        <f t="shared" ca="1" si="3"/>
        <v>2031</v>
      </c>
      <c r="B19" s="104">
        <f ca="1">A19-'PK-Tool'!$H$9</f>
        <v>2031</v>
      </c>
      <c r="C19" s="116">
        <f t="shared" si="4"/>
        <v>0</v>
      </c>
      <c r="D19" s="117" t="str">
        <f ca="1">IF(($B19&gt;65),"",((((IF(AND(($B19&gt;=Daten!$B$5),($B19&lt;=Daten!$C$5)),Daten!$D$5,0)+IF(AND(($B19&gt;=Daten!$B$6),($B19&lt;=Daten!$C$6)),Daten!$D$6,0))+IF(AND(($B19&gt;=Daten!$B$7),($B19&lt;=Daten!$C$7)),Daten!$D$7,0))+IF(AND(($B19&gt;=Daten!$B$8),($B19&lt;=Daten!$C$8)),Daten!$D$8,0))+IF(AND(($B19&gt;=Daten!$B$9),($B19&lt;=Daten!$C$9)),Daten!$D$9,0)))</f>
        <v/>
      </c>
      <c r="E19" s="105" t="str">
        <f t="shared" ca="1" si="5"/>
        <v/>
      </c>
      <c r="F19" s="105" t="str">
        <f ca="1">IF(E19="","",G18*'PK-Tool'!$G$17)</f>
        <v/>
      </c>
      <c r="G19" s="105" t="str">
        <f t="shared" ca="1" si="0"/>
        <v/>
      </c>
      <c r="H19" s="105" t="str">
        <f ca="1">IF(AND($B19&gt;=60,$B19&lt;=65),(G18+((E19+F19)/12*'PK-Tool'!$G$9)),"")</f>
        <v/>
      </c>
      <c r="I19" s="125" t="str">
        <f ca="1">IF(($B19&gt;65),"",((((IF(AND(($B19&gt;=Daten!$B$5),($B19&lt;=Daten!$C$5)),Daten!$E$5,0)+IF(AND(($B19&gt;=Daten!$B$6),($B19&lt;=Daten!$C$6)),Daten!$E$6,0))+IF(AND(($B19&gt;=Daten!$B$7),($B19&lt;=Daten!$C$7)),Daten!$E$7,0))+IF(AND(($B19&gt;=Daten!$B$8),($B19&lt;=Daten!$C$8)),Daten!$E$8,0))+IF(AND(($B19&gt;=Daten!$B$9),($B19&lt;=Daten!$C$9)),Daten!$E$9,0)))</f>
        <v/>
      </c>
      <c r="J19" s="119" t="str">
        <f t="shared" ca="1" si="6"/>
        <v/>
      </c>
      <c r="K19" s="118" t="str">
        <f ca="1">IF(J19="","",L18*'PK-Tool'!$G$17)</f>
        <v/>
      </c>
      <c r="L19" s="119" t="str">
        <f t="shared" ca="1" si="1"/>
        <v/>
      </c>
      <c r="M19" s="119" t="str">
        <f ca="1">IF(AND($B19&gt;=60,$B19&lt;=65),(L18+((J19+K19)/12*'PK-Tool'!$G$9)),"")</f>
        <v/>
      </c>
      <c r="N19" s="126" t="str">
        <f ca="1">IF(($B19&gt;65),"",((((IF(AND(($B19&gt;=Daten!$B$5),($B19&lt;=Daten!$C$5)),Daten!$F$5,0)+IF(AND(($B19&gt;=Daten!$B$6),($B19&lt;=Daten!$C$6)),Daten!$F$6,0))+IF(AND(($B19&gt;=Daten!$B$7),($B19&lt;=Daten!$C$7)),Daten!$F$7,0))+IF(AND(($B19&gt;=Daten!$B$8),($B19&lt;=Daten!$C$8)),Daten!$F$8,0))+IF(AND(($B19&gt;=Daten!$B$9),($B19&lt;=Daten!$C$9)),Daten!$F$9,0)))</f>
        <v/>
      </c>
      <c r="O19" s="120" t="str">
        <f t="shared" ca="1" si="7"/>
        <v/>
      </c>
      <c r="P19" s="121" t="str">
        <f ca="1">IF(O19="","",Q18*'PK-Tool'!$G$17)</f>
        <v/>
      </c>
      <c r="Q19" s="120" t="str">
        <f t="shared" ca="1" si="2"/>
        <v/>
      </c>
      <c r="R19" s="120" t="str">
        <f ca="1">IF(AND($B19&gt;=60,$B19&lt;=65),(Q18+((O19+P19)/12*'PK-Tool'!$G$9)),"")</f>
        <v/>
      </c>
      <c r="U19" s="124"/>
    </row>
    <row r="20" spans="1:21" s="106" customFormat="1" ht="12.75" x14ac:dyDescent="0.2">
      <c r="A20" s="100">
        <f t="shared" ca="1" si="3"/>
        <v>2032</v>
      </c>
      <c r="B20" s="104">
        <f ca="1">A20-'PK-Tool'!$H$9</f>
        <v>2032</v>
      </c>
      <c r="C20" s="116">
        <f t="shared" si="4"/>
        <v>0</v>
      </c>
      <c r="D20" s="117" t="str">
        <f ca="1">IF(($B20&gt;65),"",((((IF(AND(($B20&gt;=Daten!$B$5),($B20&lt;=Daten!$C$5)),Daten!$D$5,0)+IF(AND(($B20&gt;=Daten!$B$6),($B20&lt;=Daten!$C$6)),Daten!$D$6,0))+IF(AND(($B20&gt;=Daten!$B$7),($B20&lt;=Daten!$C$7)),Daten!$D$7,0))+IF(AND(($B20&gt;=Daten!$B$8),($B20&lt;=Daten!$C$8)),Daten!$D$8,0))+IF(AND(($B20&gt;=Daten!$B$9),($B20&lt;=Daten!$C$9)),Daten!$D$9,0)))</f>
        <v/>
      </c>
      <c r="E20" s="105" t="str">
        <f t="shared" ca="1" si="5"/>
        <v/>
      </c>
      <c r="F20" s="105" t="str">
        <f ca="1">IF(E20="","",G19*'PK-Tool'!$G$17)</f>
        <v/>
      </c>
      <c r="G20" s="105" t="str">
        <f t="shared" ca="1" si="0"/>
        <v/>
      </c>
      <c r="H20" s="105" t="str">
        <f ca="1">IF(AND($B20&gt;=60,$B20&lt;=65),(G19+((E20+F20)/12*'PK-Tool'!$G$9)),"")</f>
        <v/>
      </c>
      <c r="I20" s="125" t="str">
        <f ca="1">IF(($B20&gt;65),"",((((IF(AND(($B20&gt;=Daten!$B$5),($B20&lt;=Daten!$C$5)),Daten!$E$5,0)+IF(AND(($B20&gt;=Daten!$B$6),($B20&lt;=Daten!$C$6)),Daten!$E$6,0))+IF(AND(($B20&gt;=Daten!$B$7),($B20&lt;=Daten!$C$7)),Daten!$E$7,0))+IF(AND(($B20&gt;=Daten!$B$8),($B20&lt;=Daten!$C$8)),Daten!$E$8,0))+IF(AND(($B20&gt;=Daten!$B$9),($B20&lt;=Daten!$C$9)),Daten!$E$9,0)))</f>
        <v/>
      </c>
      <c r="J20" s="119" t="str">
        <f t="shared" ca="1" si="6"/>
        <v/>
      </c>
      <c r="K20" s="118" t="str">
        <f ca="1">IF(J20="","",L19*'PK-Tool'!$G$17)</f>
        <v/>
      </c>
      <c r="L20" s="119" t="str">
        <f t="shared" ca="1" si="1"/>
        <v/>
      </c>
      <c r="M20" s="119" t="str">
        <f ca="1">IF(AND($B20&gt;=60,$B20&lt;=65),(L19+((J20+K20)/12*'PK-Tool'!$G$9)),"")</f>
        <v/>
      </c>
      <c r="N20" s="126" t="str">
        <f ca="1">IF(($B20&gt;65),"",((((IF(AND(($B20&gt;=Daten!$B$5),($B20&lt;=Daten!$C$5)),Daten!$F$5,0)+IF(AND(($B20&gt;=Daten!$B$6),($B20&lt;=Daten!$C$6)),Daten!$F$6,0))+IF(AND(($B20&gt;=Daten!$B$7),($B20&lt;=Daten!$C$7)),Daten!$F$7,0))+IF(AND(($B20&gt;=Daten!$B$8),($B20&lt;=Daten!$C$8)),Daten!$F$8,0))+IF(AND(($B20&gt;=Daten!$B$9),($B20&lt;=Daten!$C$9)),Daten!$F$9,0)))</f>
        <v/>
      </c>
      <c r="O20" s="120" t="str">
        <f t="shared" ca="1" si="7"/>
        <v/>
      </c>
      <c r="P20" s="121" t="str">
        <f ca="1">IF(O20="","",Q19*'PK-Tool'!$G$17)</f>
        <v/>
      </c>
      <c r="Q20" s="120" t="str">
        <f t="shared" ca="1" si="2"/>
        <v/>
      </c>
      <c r="R20" s="120" t="str">
        <f ca="1">IF(AND($B20&gt;=60,$B20&lt;=65),(Q19+((O20+P20)/12*'PK-Tool'!$G$9)),"")</f>
        <v/>
      </c>
      <c r="U20" s="124"/>
    </row>
    <row r="21" spans="1:21" s="106" customFormat="1" ht="12.75" x14ac:dyDescent="0.2">
      <c r="A21" s="100">
        <f t="shared" ca="1" si="3"/>
        <v>2033</v>
      </c>
      <c r="B21" s="104">
        <f ca="1">A21-'PK-Tool'!$H$9</f>
        <v>2033</v>
      </c>
      <c r="C21" s="116">
        <f t="shared" si="4"/>
        <v>0</v>
      </c>
      <c r="D21" s="117" t="str">
        <f ca="1">IF(($B21&gt;65),"",((((IF(AND(($B21&gt;=Daten!$B$5),($B21&lt;=Daten!$C$5)),Daten!$D$5,0)+IF(AND(($B21&gt;=Daten!$B$6),($B21&lt;=Daten!$C$6)),Daten!$D$6,0))+IF(AND(($B21&gt;=Daten!$B$7),($B21&lt;=Daten!$C$7)),Daten!$D$7,0))+IF(AND(($B21&gt;=Daten!$B$8),($B21&lt;=Daten!$C$8)),Daten!$D$8,0))+IF(AND(($B21&gt;=Daten!$B$9),($B21&lt;=Daten!$C$9)),Daten!$D$9,0)))</f>
        <v/>
      </c>
      <c r="E21" s="105" t="str">
        <f t="shared" ca="1" si="5"/>
        <v/>
      </c>
      <c r="F21" s="105" t="str">
        <f ca="1">IF(E21="","",G20*'PK-Tool'!$G$17)</f>
        <v/>
      </c>
      <c r="G21" s="105" t="str">
        <f t="shared" ca="1" si="0"/>
        <v/>
      </c>
      <c r="H21" s="105" t="str">
        <f ca="1">IF(AND($B21&gt;=60,$B21&lt;=65),(G20+((E21+F21)/12*'PK-Tool'!$G$9)),"")</f>
        <v/>
      </c>
      <c r="I21" s="125" t="str">
        <f ca="1">IF(($B21&gt;65),"",((((IF(AND(($B21&gt;=Daten!$B$5),($B21&lt;=Daten!$C$5)),Daten!$E$5,0)+IF(AND(($B21&gt;=Daten!$B$6),($B21&lt;=Daten!$C$6)),Daten!$E$6,0))+IF(AND(($B21&gt;=Daten!$B$7),($B21&lt;=Daten!$C$7)),Daten!$E$7,0))+IF(AND(($B21&gt;=Daten!$B$8),($B21&lt;=Daten!$C$8)),Daten!$E$8,0))+IF(AND(($B21&gt;=Daten!$B$9),($B21&lt;=Daten!$C$9)),Daten!$E$9,0)))</f>
        <v/>
      </c>
      <c r="J21" s="119" t="str">
        <f t="shared" ca="1" si="6"/>
        <v/>
      </c>
      <c r="K21" s="118" t="str">
        <f ca="1">IF(J21="","",L20*'PK-Tool'!$G$17)</f>
        <v/>
      </c>
      <c r="L21" s="119" t="str">
        <f t="shared" ca="1" si="1"/>
        <v/>
      </c>
      <c r="M21" s="119" t="str">
        <f ca="1">IF(AND($B21&gt;=60,$B21&lt;=65),(L20+((J21+K21)/12*'PK-Tool'!$G$9)),"")</f>
        <v/>
      </c>
      <c r="N21" s="126" t="str">
        <f ca="1">IF(($B21&gt;65),"",((((IF(AND(($B21&gt;=Daten!$B$5),($B21&lt;=Daten!$C$5)),Daten!$F$5,0)+IF(AND(($B21&gt;=Daten!$B$6),($B21&lt;=Daten!$C$6)),Daten!$F$6,0))+IF(AND(($B21&gt;=Daten!$B$7),($B21&lt;=Daten!$C$7)),Daten!$F$7,0))+IF(AND(($B21&gt;=Daten!$B$8),($B21&lt;=Daten!$C$8)),Daten!$F$8,0))+IF(AND(($B21&gt;=Daten!$B$9),($B21&lt;=Daten!$C$9)),Daten!$F$9,0)))</f>
        <v/>
      </c>
      <c r="O21" s="120" t="str">
        <f t="shared" ca="1" si="7"/>
        <v/>
      </c>
      <c r="P21" s="121" t="str">
        <f ca="1">IF(O21="","",Q20*'PK-Tool'!$G$17)</f>
        <v/>
      </c>
      <c r="Q21" s="120" t="str">
        <f t="shared" ca="1" si="2"/>
        <v/>
      </c>
      <c r="R21" s="120" t="str">
        <f ca="1">IF(AND($B21&gt;=60,$B21&lt;=65),(Q20+((O21+P21)/12*'PK-Tool'!$G$9)),"")</f>
        <v/>
      </c>
      <c r="U21" s="124"/>
    </row>
    <row r="22" spans="1:21" s="106" customFormat="1" ht="12.75" x14ac:dyDescent="0.2">
      <c r="A22" s="100">
        <f t="shared" ca="1" si="3"/>
        <v>2034</v>
      </c>
      <c r="B22" s="104">
        <f ca="1">A22-'PK-Tool'!$H$9</f>
        <v>2034</v>
      </c>
      <c r="C22" s="116">
        <f t="shared" si="4"/>
        <v>0</v>
      </c>
      <c r="D22" s="117" t="str">
        <f ca="1">IF(($B22&gt;65),"",((((IF(AND(($B22&gt;=Daten!$B$5),($B22&lt;=Daten!$C$5)),Daten!$D$5,0)+IF(AND(($B22&gt;=Daten!$B$6),($B22&lt;=Daten!$C$6)),Daten!$D$6,0))+IF(AND(($B22&gt;=Daten!$B$7),($B22&lt;=Daten!$C$7)),Daten!$D$7,0))+IF(AND(($B22&gt;=Daten!$B$8),($B22&lt;=Daten!$C$8)),Daten!$D$8,0))+IF(AND(($B22&gt;=Daten!$B$9),($B22&lt;=Daten!$C$9)),Daten!$D$9,0)))</f>
        <v/>
      </c>
      <c r="E22" s="105" t="str">
        <f t="shared" ca="1" si="5"/>
        <v/>
      </c>
      <c r="F22" s="105" t="str">
        <f ca="1">IF(E22="","",G21*'PK-Tool'!$G$17)</f>
        <v/>
      </c>
      <c r="G22" s="105" t="str">
        <f t="shared" ca="1" si="0"/>
        <v/>
      </c>
      <c r="H22" s="105" t="str">
        <f ca="1">IF(AND($B22&gt;=60,$B22&lt;=65),(G21+((E22+F22)/12*'PK-Tool'!$G$9)),"")</f>
        <v/>
      </c>
      <c r="I22" s="125" t="str">
        <f ca="1">IF(($B22&gt;65),"",((((IF(AND(($B22&gt;=Daten!$B$5),($B22&lt;=Daten!$C$5)),Daten!$E$5,0)+IF(AND(($B22&gt;=Daten!$B$6),($B22&lt;=Daten!$C$6)),Daten!$E$6,0))+IF(AND(($B22&gt;=Daten!$B$7),($B22&lt;=Daten!$C$7)),Daten!$E$7,0))+IF(AND(($B22&gt;=Daten!$B$8),($B22&lt;=Daten!$C$8)),Daten!$E$8,0))+IF(AND(($B22&gt;=Daten!$B$9),($B22&lt;=Daten!$C$9)),Daten!$E$9,0)))</f>
        <v/>
      </c>
      <c r="J22" s="119" t="str">
        <f t="shared" ca="1" si="6"/>
        <v/>
      </c>
      <c r="K22" s="118" t="str">
        <f ca="1">IF(J22="","",L21*'PK-Tool'!$G$17)</f>
        <v/>
      </c>
      <c r="L22" s="119" t="str">
        <f t="shared" ca="1" si="1"/>
        <v/>
      </c>
      <c r="M22" s="119" t="str">
        <f ca="1">IF(AND($B22&gt;=60,$B22&lt;=65),(L21+((J22+K22)/12*'PK-Tool'!$G$9)),"")</f>
        <v/>
      </c>
      <c r="N22" s="126" t="str">
        <f ca="1">IF(($B22&gt;65),"",((((IF(AND(($B22&gt;=Daten!$B$5),($B22&lt;=Daten!$C$5)),Daten!$F$5,0)+IF(AND(($B22&gt;=Daten!$B$6),($B22&lt;=Daten!$C$6)),Daten!$F$6,0))+IF(AND(($B22&gt;=Daten!$B$7),($B22&lt;=Daten!$C$7)),Daten!$F$7,0))+IF(AND(($B22&gt;=Daten!$B$8),($B22&lt;=Daten!$C$8)),Daten!$F$8,0))+IF(AND(($B22&gt;=Daten!$B$9),($B22&lt;=Daten!$C$9)),Daten!$F$9,0)))</f>
        <v/>
      </c>
      <c r="O22" s="120" t="str">
        <f t="shared" ca="1" si="7"/>
        <v/>
      </c>
      <c r="P22" s="121" t="str">
        <f ca="1">IF(O22="","",Q21*'PK-Tool'!$G$17)</f>
        <v/>
      </c>
      <c r="Q22" s="120" t="str">
        <f t="shared" ca="1" si="2"/>
        <v/>
      </c>
      <c r="R22" s="120" t="str">
        <f ca="1">IF(AND($B22&gt;=60,$B22&lt;=65),(Q21+((O22+P22)/12*'PK-Tool'!$G$9)),"")</f>
        <v/>
      </c>
      <c r="U22" s="124"/>
    </row>
    <row r="23" spans="1:21" s="106" customFormat="1" ht="12.75" x14ac:dyDescent="0.2">
      <c r="A23" s="100">
        <f t="shared" ca="1" si="3"/>
        <v>2035</v>
      </c>
      <c r="B23" s="104">
        <f ca="1">A23-'PK-Tool'!$H$9</f>
        <v>2035</v>
      </c>
      <c r="C23" s="116">
        <f t="shared" si="4"/>
        <v>0</v>
      </c>
      <c r="D23" s="117" t="str">
        <f ca="1">IF(($B23&gt;65),"",((((IF(AND(($B23&gt;=Daten!$B$5),($B23&lt;=Daten!$C$5)),Daten!$D$5,0)+IF(AND(($B23&gt;=Daten!$B$6),($B23&lt;=Daten!$C$6)),Daten!$D$6,0))+IF(AND(($B23&gt;=Daten!$B$7),($B23&lt;=Daten!$C$7)),Daten!$D$7,0))+IF(AND(($B23&gt;=Daten!$B$8),($B23&lt;=Daten!$C$8)),Daten!$D$8,0))+IF(AND(($B23&gt;=Daten!$B$9),($B23&lt;=Daten!$C$9)),Daten!$D$9,0)))</f>
        <v/>
      </c>
      <c r="E23" s="105" t="str">
        <f t="shared" ca="1" si="5"/>
        <v/>
      </c>
      <c r="F23" s="105" t="str">
        <f ca="1">IF(E23="","",G22*'PK-Tool'!$G$17)</f>
        <v/>
      </c>
      <c r="G23" s="105" t="str">
        <f t="shared" ca="1" si="0"/>
        <v/>
      </c>
      <c r="H23" s="105" t="str">
        <f ca="1">IF(AND($B23&gt;=60,$B23&lt;=65),(G22+((E23+F23)/12*'PK-Tool'!$G$9)),"")</f>
        <v/>
      </c>
      <c r="I23" s="125" t="str">
        <f ca="1">IF(($B23&gt;65),"",((((IF(AND(($B23&gt;=Daten!$B$5),($B23&lt;=Daten!$C$5)),Daten!$E$5,0)+IF(AND(($B23&gt;=Daten!$B$6),($B23&lt;=Daten!$C$6)),Daten!$E$6,0))+IF(AND(($B23&gt;=Daten!$B$7),($B23&lt;=Daten!$C$7)),Daten!$E$7,0))+IF(AND(($B23&gt;=Daten!$B$8),($B23&lt;=Daten!$C$8)),Daten!$E$8,0))+IF(AND(($B23&gt;=Daten!$B$9),($B23&lt;=Daten!$C$9)),Daten!$E$9,0)))</f>
        <v/>
      </c>
      <c r="J23" s="119" t="str">
        <f t="shared" ca="1" si="6"/>
        <v/>
      </c>
      <c r="K23" s="118" t="str">
        <f ca="1">IF(J23="","",L22*'PK-Tool'!$G$17)</f>
        <v/>
      </c>
      <c r="L23" s="119" t="str">
        <f t="shared" ca="1" si="1"/>
        <v/>
      </c>
      <c r="M23" s="119" t="str">
        <f ca="1">IF(AND($B23&gt;=60,$B23&lt;=65),(L22+((J23+K23)/12*'PK-Tool'!$G$9)),"")</f>
        <v/>
      </c>
      <c r="N23" s="126" t="str">
        <f ca="1">IF(($B23&gt;65),"",((((IF(AND(($B23&gt;=Daten!$B$5),($B23&lt;=Daten!$C$5)),Daten!$F$5,0)+IF(AND(($B23&gt;=Daten!$B$6),($B23&lt;=Daten!$C$6)),Daten!$F$6,0))+IF(AND(($B23&gt;=Daten!$B$7),($B23&lt;=Daten!$C$7)),Daten!$F$7,0))+IF(AND(($B23&gt;=Daten!$B$8),($B23&lt;=Daten!$C$8)),Daten!$F$8,0))+IF(AND(($B23&gt;=Daten!$B$9),($B23&lt;=Daten!$C$9)),Daten!$F$9,0)))</f>
        <v/>
      </c>
      <c r="O23" s="120" t="str">
        <f t="shared" ca="1" si="7"/>
        <v/>
      </c>
      <c r="P23" s="121" t="str">
        <f ca="1">IF(O23="","",Q22*'PK-Tool'!$G$17)</f>
        <v/>
      </c>
      <c r="Q23" s="120" t="str">
        <f t="shared" ca="1" si="2"/>
        <v/>
      </c>
      <c r="R23" s="120" t="str">
        <f ca="1">IF(AND($B23&gt;=60,$B23&lt;=65),(Q22+((O23+P23)/12*'PK-Tool'!$G$9)),"")</f>
        <v/>
      </c>
      <c r="U23" s="124"/>
    </row>
    <row r="24" spans="1:21" s="106" customFormat="1" ht="12.75" x14ac:dyDescent="0.2">
      <c r="A24" s="100">
        <f t="shared" ca="1" si="3"/>
        <v>2036</v>
      </c>
      <c r="B24" s="104">
        <f ca="1">A24-'PK-Tool'!$H$9</f>
        <v>2036</v>
      </c>
      <c r="C24" s="116">
        <f t="shared" si="4"/>
        <v>0</v>
      </c>
      <c r="D24" s="117" t="str">
        <f ca="1">IF(($B24&gt;65),"",((((IF(AND(($B24&gt;=Daten!$B$5),($B24&lt;=Daten!$C$5)),Daten!$D$5,0)+IF(AND(($B24&gt;=Daten!$B$6),($B24&lt;=Daten!$C$6)),Daten!$D$6,0))+IF(AND(($B24&gt;=Daten!$B$7),($B24&lt;=Daten!$C$7)),Daten!$D$7,0))+IF(AND(($B24&gt;=Daten!$B$8),($B24&lt;=Daten!$C$8)),Daten!$D$8,0))+IF(AND(($B24&gt;=Daten!$B$9),($B24&lt;=Daten!$C$9)),Daten!$D$9,0)))</f>
        <v/>
      </c>
      <c r="E24" s="105" t="str">
        <f t="shared" ca="1" si="5"/>
        <v/>
      </c>
      <c r="F24" s="105" t="str">
        <f ca="1">IF(E24="","",G23*'PK-Tool'!$G$17)</f>
        <v/>
      </c>
      <c r="G24" s="105" t="str">
        <f t="shared" ca="1" si="0"/>
        <v/>
      </c>
      <c r="H24" s="105" t="str">
        <f ca="1">IF(AND($B24&gt;=60,$B24&lt;=65),(G23+((E24+F24)/12*'PK-Tool'!$G$9)),"")</f>
        <v/>
      </c>
      <c r="I24" s="125" t="str">
        <f ca="1">IF(($B24&gt;65),"",((((IF(AND(($B24&gt;=Daten!$B$5),($B24&lt;=Daten!$C$5)),Daten!$E$5,0)+IF(AND(($B24&gt;=Daten!$B$6),($B24&lt;=Daten!$C$6)),Daten!$E$6,0))+IF(AND(($B24&gt;=Daten!$B$7),($B24&lt;=Daten!$C$7)),Daten!$E$7,0))+IF(AND(($B24&gt;=Daten!$B$8),($B24&lt;=Daten!$C$8)),Daten!$E$8,0))+IF(AND(($B24&gt;=Daten!$B$9),($B24&lt;=Daten!$C$9)),Daten!$E$9,0)))</f>
        <v/>
      </c>
      <c r="J24" s="119" t="str">
        <f t="shared" ca="1" si="6"/>
        <v/>
      </c>
      <c r="K24" s="118" t="str">
        <f ca="1">IF(J24="","",L23*'PK-Tool'!$G$17)</f>
        <v/>
      </c>
      <c r="L24" s="119" t="str">
        <f t="shared" ca="1" si="1"/>
        <v/>
      </c>
      <c r="M24" s="119" t="str">
        <f ca="1">IF(AND($B24&gt;=60,$B24&lt;=65),(L23+((J24+K24)/12*'PK-Tool'!$G$9)),"")</f>
        <v/>
      </c>
      <c r="N24" s="126" t="str">
        <f ca="1">IF(($B24&gt;65),"",((((IF(AND(($B24&gt;=Daten!$B$5),($B24&lt;=Daten!$C$5)),Daten!$F$5,0)+IF(AND(($B24&gt;=Daten!$B$6),($B24&lt;=Daten!$C$6)),Daten!$F$6,0))+IF(AND(($B24&gt;=Daten!$B$7),($B24&lt;=Daten!$C$7)),Daten!$F$7,0))+IF(AND(($B24&gt;=Daten!$B$8),($B24&lt;=Daten!$C$8)),Daten!$F$8,0))+IF(AND(($B24&gt;=Daten!$B$9),($B24&lt;=Daten!$C$9)),Daten!$F$9,0)))</f>
        <v/>
      </c>
      <c r="O24" s="120" t="str">
        <f t="shared" ca="1" si="7"/>
        <v/>
      </c>
      <c r="P24" s="121" t="str">
        <f ca="1">IF(O24="","",Q23*'PK-Tool'!$G$17)</f>
        <v/>
      </c>
      <c r="Q24" s="120" t="str">
        <f t="shared" ca="1" si="2"/>
        <v/>
      </c>
      <c r="R24" s="120" t="str">
        <f ca="1">IF(AND($B24&gt;=60,$B24&lt;=65),(Q23+((O24+P24)/12*'PK-Tool'!$G$9)),"")</f>
        <v/>
      </c>
      <c r="U24" s="124"/>
    </row>
    <row r="25" spans="1:21" s="106" customFormat="1" ht="12.75" x14ac:dyDescent="0.2">
      <c r="A25" s="100">
        <f t="shared" ca="1" si="3"/>
        <v>2037</v>
      </c>
      <c r="B25" s="104">
        <f ca="1">A25-'PK-Tool'!$H$9</f>
        <v>2037</v>
      </c>
      <c r="C25" s="116">
        <f t="shared" si="4"/>
        <v>0</v>
      </c>
      <c r="D25" s="117" t="str">
        <f ca="1">IF(($B25&gt;65),"",((((IF(AND(($B25&gt;=Daten!$B$5),($B25&lt;=Daten!$C$5)),Daten!$D$5,0)+IF(AND(($B25&gt;=Daten!$B$6),($B25&lt;=Daten!$C$6)),Daten!$D$6,0))+IF(AND(($B25&gt;=Daten!$B$7),($B25&lt;=Daten!$C$7)),Daten!$D$7,0))+IF(AND(($B25&gt;=Daten!$B$8),($B25&lt;=Daten!$C$8)),Daten!$D$8,0))+IF(AND(($B25&gt;=Daten!$B$9),($B25&lt;=Daten!$C$9)),Daten!$D$9,0)))</f>
        <v/>
      </c>
      <c r="E25" s="105" t="str">
        <f t="shared" ca="1" si="5"/>
        <v/>
      </c>
      <c r="F25" s="105" t="str">
        <f ca="1">IF(E25="","",G24*'PK-Tool'!$G$17)</f>
        <v/>
      </c>
      <c r="G25" s="105" t="str">
        <f t="shared" ca="1" si="0"/>
        <v/>
      </c>
      <c r="H25" s="105" t="str">
        <f ca="1">IF(AND($B25&gt;=60,$B25&lt;=65),(G24+((E25+F25)/12*'PK-Tool'!$G$9)),"")</f>
        <v/>
      </c>
      <c r="I25" s="125" t="str">
        <f ca="1">IF(($B25&gt;65),"",((((IF(AND(($B25&gt;=Daten!$B$5),($B25&lt;=Daten!$C$5)),Daten!$E$5,0)+IF(AND(($B25&gt;=Daten!$B$6),($B25&lt;=Daten!$C$6)),Daten!$E$6,0))+IF(AND(($B25&gt;=Daten!$B$7),($B25&lt;=Daten!$C$7)),Daten!$E$7,0))+IF(AND(($B25&gt;=Daten!$B$8),($B25&lt;=Daten!$C$8)),Daten!$E$8,0))+IF(AND(($B25&gt;=Daten!$B$9),($B25&lt;=Daten!$C$9)),Daten!$E$9,0)))</f>
        <v/>
      </c>
      <c r="J25" s="119" t="str">
        <f t="shared" ca="1" si="6"/>
        <v/>
      </c>
      <c r="K25" s="118" t="str">
        <f ca="1">IF(J25="","",L24*'PK-Tool'!$G$17)</f>
        <v/>
      </c>
      <c r="L25" s="119" t="str">
        <f t="shared" ca="1" si="1"/>
        <v/>
      </c>
      <c r="M25" s="119" t="str">
        <f ca="1">IF(AND($B25&gt;=60,$B25&lt;=65),(L24+((J25+K25)/12*'PK-Tool'!$G$9)),"")</f>
        <v/>
      </c>
      <c r="N25" s="126" t="str">
        <f ca="1">IF(($B25&gt;65),"",((((IF(AND(($B25&gt;=Daten!$B$5),($B25&lt;=Daten!$C$5)),Daten!$F$5,0)+IF(AND(($B25&gt;=Daten!$B$6),($B25&lt;=Daten!$C$6)),Daten!$F$6,0))+IF(AND(($B25&gt;=Daten!$B$7),($B25&lt;=Daten!$C$7)),Daten!$F$7,0))+IF(AND(($B25&gt;=Daten!$B$8),($B25&lt;=Daten!$C$8)),Daten!$F$8,0))+IF(AND(($B25&gt;=Daten!$B$9),($B25&lt;=Daten!$C$9)),Daten!$F$9,0)))</f>
        <v/>
      </c>
      <c r="O25" s="120" t="str">
        <f t="shared" ca="1" si="7"/>
        <v/>
      </c>
      <c r="P25" s="121" t="str">
        <f ca="1">IF(O25="","",Q24*'PK-Tool'!$G$17)</f>
        <v/>
      </c>
      <c r="Q25" s="120" t="str">
        <f t="shared" ca="1" si="2"/>
        <v/>
      </c>
      <c r="R25" s="120" t="str">
        <f ca="1">IF(AND($B25&gt;=60,$B25&lt;=65),(Q24+((O25+P25)/12*'PK-Tool'!$G$9)),"")</f>
        <v/>
      </c>
      <c r="U25" s="124"/>
    </row>
    <row r="26" spans="1:21" s="106" customFormat="1" ht="12.75" x14ac:dyDescent="0.2">
      <c r="A26" s="100">
        <f t="shared" ca="1" si="3"/>
        <v>2038</v>
      </c>
      <c r="B26" s="104">
        <f ca="1">A26-'PK-Tool'!$H$9</f>
        <v>2038</v>
      </c>
      <c r="C26" s="116">
        <f t="shared" si="4"/>
        <v>0</v>
      </c>
      <c r="D26" s="117" t="str">
        <f ca="1">IF(($B26&gt;65),"",((((IF(AND(($B26&gt;=Daten!$B$5),($B26&lt;=Daten!$C$5)),Daten!$D$5,0)+IF(AND(($B26&gt;=Daten!$B$6),($B26&lt;=Daten!$C$6)),Daten!$D$6,0))+IF(AND(($B26&gt;=Daten!$B$7),($B26&lt;=Daten!$C$7)),Daten!$D$7,0))+IF(AND(($B26&gt;=Daten!$B$8),($B26&lt;=Daten!$C$8)),Daten!$D$8,0))+IF(AND(($B26&gt;=Daten!$B$9),($B26&lt;=Daten!$C$9)),Daten!$D$9,0)))</f>
        <v/>
      </c>
      <c r="E26" s="105" t="str">
        <f t="shared" ca="1" si="5"/>
        <v/>
      </c>
      <c r="F26" s="105" t="str">
        <f ca="1">IF(E26="","",G25*'PK-Tool'!$G$17)</f>
        <v/>
      </c>
      <c r="G26" s="105" t="str">
        <f t="shared" ca="1" si="0"/>
        <v/>
      </c>
      <c r="H26" s="105" t="str">
        <f ca="1">IF(AND($B26&gt;=60,$B26&lt;=65),(G25+((E26+F26)/12*'PK-Tool'!$G$9)),"")</f>
        <v/>
      </c>
      <c r="I26" s="125" t="str">
        <f ca="1">IF(($B26&gt;65),"",((((IF(AND(($B26&gt;=Daten!$B$5),($B26&lt;=Daten!$C$5)),Daten!$E$5,0)+IF(AND(($B26&gt;=Daten!$B$6),($B26&lt;=Daten!$C$6)),Daten!$E$6,0))+IF(AND(($B26&gt;=Daten!$B$7),($B26&lt;=Daten!$C$7)),Daten!$E$7,0))+IF(AND(($B26&gt;=Daten!$B$8),($B26&lt;=Daten!$C$8)),Daten!$E$8,0))+IF(AND(($B26&gt;=Daten!$B$9),($B26&lt;=Daten!$C$9)),Daten!$E$9,0)))</f>
        <v/>
      </c>
      <c r="J26" s="119" t="str">
        <f t="shared" ca="1" si="6"/>
        <v/>
      </c>
      <c r="K26" s="118" t="str">
        <f ca="1">IF(J26="","",L25*'PK-Tool'!$G$17)</f>
        <v/>
      </c>
      <c r="L26" s="119" t="str">
        <f t="shared" ca="1" si="1"/>
        <v/>
      </c>
      <c r="M26" s="119" t="str">
        <f ca="1">IF(AND($B26&gt;=60,$B26&lt;=65),(L25+((J26+K26)/12*'PK-Tool'!$G$9)),"")</f>
        <v/>
      </c>
      <c r="N26" s="126" t="str">
        <f ca="1">IF(($B26&gt;65),"",((((IF(AND(($B26&gt;=Daten!$B$5),($B26&lt;=Daten!$C$5)),Daten!$F$5,0)+IF(AND(($B26&gt;=Daten!$B$6),($B26&lt;=Daten!$C$6)),Daten!$F$6,0))+IF(AND(($B26&gt;=Daten!$B$7),($B26&lt;=Daten!$C$7)),Daten!$F$7,0))+IF(AND(($B26&gt;=Daten!$B$8),($B26&lt;=Daten!$C$8)),Daten!$F$8,0))+IF(AND(($B26&gt;=Daten!$B$9),($B26&lt;=Daten!$C$9)),Daten!$F$9,0)))</f>
        <v/>
      </c>
      <c r="O26" s="120" t="str">
        <f t="shared" ca="1" si="7"/>
        <v/>
      </c>
      <c r="P26" s="121" t="str">
        <f ca="1">IF(O26="","",Q25*'PK-Tool'!$G$17)</f>
        <v/>
      </c>
      <c r="Q26" s="120" t="str">
        <f t="shared" ca="1" si="2"/>
        <v/>
      </c>
      <c r="R26" s="120" t="str">
        <f ca="1">IF(AND($B26&gt;=60,$B26&lt;=65),(Q25+((O26+P26)/12*'PK-Tool'!$G$9)),"")</f>
        <v/>
      </c>
      <c r="U26" s="124"/>
    </row>
    <row r="27" spans="1:21" s="106" customFormat="1" ht="12.75" x14ac:dyDescent="0.2">
      <c r="A27" s="100">
        <f t="shared" ca="1" si="3"/>
        <v>2039</v>
      </c>
      <c r="B27" s="104">
        <f ca="1">A27-'PK-Tool'!$H$9</f>
        <v>2039</v>
      </c>
      <c r="C27" s="116">
        <f t="shared" si="4"/>
        <v>0</v>
      </c>
      <c r="D27" s="117" t="str">
        <f ca="1">IF(($B27&gt;65),"",((((IF(AND(($B27&gt;=Daten!$B$5),($B27&lt;=Daten!$C$5)),Daten!$D$5,0)+IF(AND(($B27&gt;=Daten!$B$6),($B27&lt;=Daten!$C$6)),Daten!$D$6,0))+IF(AND(($B27&gt;=Daten!$B$7),($B27&lt;=Daten!$C$7)),Daten!$D$7,0))+IF(AND(($B27&gt;=Daten!$B$8),($B27&lt;=Daten!$C$8)),Daten!$D$8,0))+IF(AND(($B27&gt;=Daten!$B$9),($B27&lt;=Daten!$C$9)),Daten!$D$9,0)))</f>
        <v/>
      </c>
      <c r="E27" s="105" t="str">
        <f t="shared" ca="1" si="5"/>
        <v/>
      </c>
      <c r="F27" s="105" t="str">
        <f ca="1">IF(E27="","",G26*'PK-Tool'!$G$17)</f>
        <v/>
      </c>
      <c r="G27" s="105" t="str">
        <f t="shared" ca="1" si="0"/>
        <v/>
      </c>
      <c r="H27" s="105" t="str">
        <f ca="1">IF(AND($B27&gt;=60,$B27&lt;=65),(G26+((E27+F27)/12*'PK-Tool'!$G$9)),"")</f>
        <v/>
      </c>
      <c r="I27" s="125" t="str">
        <f ca="1">IF(($B27&gt;65),"",((((IF(AND(($B27&gt;=Daten!$B$5),($B27&lt;=Daten!$C$5)),Daten!$E$5,0)+IF(AND(($B27&gt;=Daten!$B$6),($B27&lt;=Daten!$C$6)),Daten!$E$6,0))+IF(AND(($B27&gt;=Daten!$B$7),($B27&lt;=Daten!$C$7)),Daten!$E$7,0))+IF(AND(($B27&gt;=Daten!$B$8),($B27&lt;=Daten!$C$8)),Daten!$E$8,0))+IF(AND(($B27&gt;=Daten!$B$9),($B27&lt;=Daten!$C$9)),Daten!$E$9,0)))</f>
        <v/>
      </c>
      <c r="J27" s="119" t="str">
        <f t="shared" ca="1" si="6"/>
        <v/>
      </c>
      <c r="K27" s="118" t="str">
        <f ca="1">IF(J27="","",L26*'PK-Tool'!$G$17)</f>
        <v/>
      </c>
      <c r="L27" s="119" t="str">
        <f t="shared" ca="1" si="1"/>
        <v/>
      </c>
      <c r="M27" s="119" t="str">
        <f ca="1">IF(AND($B27&gt;=60,$B27&lt;=65),(L26+((J27+K27)/12*'PK-Tool'!$G$9)),"")</f>
        <v/>
      </c>
      <c r="N27" s="126" t="str">
        <f ca="1">IF(($B27&gt;65),"",((((IF(AND(($B27&gt;=Daten!$B$5),($B27&lt;=Daten!$C$5)),Daten!$F$5,0)+IF(AND(($B27&gt;=Daten!$B$6),($B27&lt;=Daten!$C$6)),Daten!$F$6,0))+IF(AND(($B27&gt;=Daten!$B$7),($B27&lt;=Daten!$C$7)),Daten!$F$7,0))+IF(AND(($B27&gt;=Daten!$B$8),($B27&lt;=Daten!$C$8)),Daten!$F$8,0))+IF(AND(($B27&gt;=Daten!$B$9),($B27&lt;=Daten!$C$9)),Daten!$F$9,0)))</f>
        <v/>
      </c>
      <c r="O27" s="120" t="str">
        <f t="shared" ca="1" si="7"/>
        <v/>
      </c>
      <c r="P27" s="121" t="str">
        <f ca="1">IF(O27="","",Q26*'PK-Tool'!$G$17)</f>
        <v/>
      </c>
      <c r="Q27" s="120" t="str">
        <f t="shared" ca="1" si="2"/>
        <v/>
      </c>
      <c r="R27" s="120" t="str">
        <f ca="1">IF(AND($B27&gt;=60,$B27&lt;=65),(Q26+((O27+P27)/12*'PK-Tool'!$G$9)),"")</f>
        <v/>
      </c>
      <c r="U27" s="124"/>
    </row>
    <row r="28" spans="1:21" s="106" customFormat="1" ht="12.75" x14ac:dyDescent="0.2">
      <c r="A28" s="100">
        <f t="shared" ca="1" si="3"/>
        <v>2040</v>
      </c>
      <c r="B28" s="104">
        <f ca="1">A28-'PK-Tool'!$H$9</f>
        <v>2040</v>
      </c>
      <c r="C28" s="116">
        <f t="shared" si="4"/>
        <v>0</v>
      </c>
      <c r="D28" s="117" t="str">
        <f ca="1">IF(($B28&gt;65),"",((((IF(AND(($B28&gt;=Daten!$B$5),($B28&lt;=Daten!$C$5)),Daten!$D$5,0)+IF(AND(($B28&gt;=Daten!$B$6),($B28&lt;=Daten!$C$6)),Daten!$D$6,0))+IF(AND(($B28&gt;=Daten!$B$7),($B28&lt;=Daten!$C$7)),Daten!$D$7,0))+IF(AND(($B28&gt;=Daten!$B$8),($B28&lt;=Daten!$C$8)),Daten!$D$8,0))+IF(AND(($B28&gt;=Daten!$B$9),($B28&lt;=Daten!$C$9)),Daten!$D$9,0)))</f>
        <v/>
      </c>
      <c r="E28" s="105" t="str">
        <f t="shared" ca="1" si="5"/>
        <v/>
      </c>
      <c r="F28" s="105" t="str">
        <f ca="1">IF(E28="","",G27*'PK-Tool'!$G$17)</f>
        <v/>
      </c>
      <c r="G28" s="105" t="str">
        <f t="shared" ca="1" si="0"/>
        <v/>
      </c>
      <c r="H28" s="105" t="str">
        <f ca="1">IF(AND($B28&gt;=60,$B28&lt;=65),(G27+((E28+F28)/12*'PK-Tool'!$G$9)),"")</f>
        <v/>
      </c>
      <c r="I28" s="125" t="str">
        <f ca="1">IF(($B28&gt;65),"",((((IF(AND(($B28&gt;=Daten!$B$5),($B28&lt;=Daten!$C$5)),Daten!$E$5,0)+IF(AND(($B28&gt;=Daten!$B$6),($B28&lt;=Daten!$C$6)),Daten!$E$6,0))+IF(AND(($B28&gt;=Daten!$B$7),($B28&lt;=Daten!$C$7)),Daten!$E$7,0))+IF(AND(($B28&gt;=Daten!$B$8),($B28&lt;=Daten!$C$8)),Daten!$E$8,0))+IF(AND(($B28&gt;=Daten!$B$9),($B28&lt;=Daten!$C$9)),Daten!$E$9,0)))</f>
        <v/>
      </c>
      <c r="J28" s="119" t="str">
        <f t="shared" ca="1" si="6"/>
        <v/>
      </c>
      <c r="K28" s="118" t="str">
        <f ca="1">IF(J28="","",L27*'PK-Tool'!$G$17)</f>
        <v/>
      </c>
      <c r="L28" s="119" t="str">
        <f t="shared" ca="1" si="1"/>
        <v/>
      </c>
      <c r="M28" s="119" t="str">
        <f ca="1">IF(AND($B28&gt;=60,$B28&lt;=65),(L27+((J28+K28)/12*'PK-Tool'!$G$9)),"")</f>
        <v/>
      </c>
      <c r="N28" s="126" t="str">
        <f ca="1">IF(($B28&gt;65),"",((((IF(AND(($B28&gt;=Daten!$B$5),($B28&lt;=Daten!$C$5)),Daten!$F$5,0)+IF(AND(($B28&gt;=Daten!$B$6),($B28&lt;=Daten!$C$6)),Daten!$F$6,0))+IF(AND(($B28&gt;=Daten!$B$7),($B28&lt;=Daten!$C$7)),Daten!$F$7,0))+IF(AND(($B28&gt;=Daten!$B$8),($B28&lt;=Daten!$C$8)),Daten!$F$8,0))+IF(AND(($B28&gt;=Daten!$B$9),($B28&lt;=Daten!$C$9)),Daten!$F$9,0)))</f>
        <v/>
      </c>
      <c r="O28" s="120" t="str">
        <f t="shared" ca="1" si="7"/>
        <v/>
      </c>
      <c r="P28" s="121" t="str">
        <f ca="1">IF(O28="","",Q27*'PK-Tool'!$G$17)</f>
        <v/>
      </c>
      <c r="Q28" s="120" t="str">
        <f t="shared" ca="1" si="2"/>
        <v/>
      </c>
      <c r="R28" s="120" t="str">
        <f ca="1">IF(AND($B28&gt;=60,$B28&lt;=65),(Q27+((O28+P28)/12*'PK-Tool'!$G$9)),"")</f>
        <v/>
      </c>
      <c r="U28" s="124"/>
    </row>
    <row r="29" spans="1:21" s="106" customFormat="1" ht="12.75" x14ac:dyDescent="0.2">
      <c r="A29" s="100">
        <f t="shared" ca="1" si="3"/>
        <v>2041</v>
      </c>
      <c r="B29" s="104">
        <f ca="1">A29-'PK-Tool'!$H$9</f>
        <v>2041</v>
      </c>
      <c r="C29" s="116">
        <f t="shared" si="4"/>
        <v>0</v>
      </c>
      <c r="D29" s="117" t="str">
        <f ca="1">IF(($B29&gt;65),"",((((IF(AND(($B29&gt;=Daten!$B$5),($B29&lt;=Daten!$C$5)),Daten!$D$5,0)+IF(AND(($B29&gt;=Daten!$B$6),($B29&lt;=Daten!$C$6)),Daten!$D$6,0))+IF(AND(($B29&gt;=Daten!$B$7),($B29&lt;=Daten!$C$7)),Daten!$D$7,0))+IF(AND(($B29&gt;=Daten!$B$8),($B29&lt;=Daten!$C$8)),Daten!$D$8,0))+IF(AND(($B29&gt;=Daten!$B$9),($B29&lt;=Daten!$C$9)),Daten!$D$9,0)))</f>
        <v/>
      </c>
      <c r="E29" s="105" t="str">
        <f t="shared" ca="1" si="5"/>
        <v/>
      </c>
      <c r="F29" s="105" t="str">
        <f ca="1">IF(E29="","",G28*'PK-Tool'!$G$17)</f>
        <v/>
      </c>
      <c r="G29" s="105" t="str">
        <f ca="1">IF(F29="","",G28+E29+F29)</f>
        <v/>
      </c>
      <c r="H29" s="105" t="str">
        <f ca="1">IF(AND($B29&gt;=60,$B29&lt;=65),(G28+((E29+F29)/12*'PK-Tool'!$G$9)),"")</f>
        <v/>
      </c>
      <c r="I29" s="125" t="str">
        <f ca="1">IF(($B29&gt;65),"",((((IF(AND(($B29&gt;=Daten!$B$5),($B29&lt;=Daten!$C$5)),Daten!$E$5,0)+IF(AND(($B29&gt;=Daten!$B$6),($B29&lt;=Daten!$C$6)),Daten!$E$6,0))+IF(AND(($B29&gt;=Daten!$B$7),($B29&lt;=Daten!$C$7)),Daten!$E$7,0))+IF(AND(($B29&gt;=Daten!$B$8),($B29&lt;=Daten!$C$8)),Daten!$E$8,0))+IF(AND(($B29&gt;=Daten!$B$9),($B29&lt;=Daten!$C$9)),Daten!$E$9,0)))</f>
        <v/>
      </c>
      <c r="J29" s="119" t="str">
        <f t="shared" ca="1" si="6"/>
        <v/>
      </c>
      <c r="K29" s="118" t="str">
        <f ca="1">IF(J29="","",L28*'PK-Tool'!$G$17)</f>
        <v/>
      </c>
      <c r="L29" s="119" t="str">
        <f t="shared" ca="1" si="1"/>
        <v/>
      </c>
      <c r="M29" s="119" t="str">
        <f ca="1">IF(AND($B29&gt;=60,$B29&lt;=65),(L28+((J29+K29)/12*'PK-Tool'!$G$9)),"")</f>
        <v/>
      </c>
      <c r="N29" s="126" t="str">
        <f ca="1">IF(($B29&gt;65),"",((((IF(AND(($B29&gt;=Daten!$B$5),($B29&lt;=Daten!$C$5)),Daten!$F$5,0)+IF(AND(($B29&gt;=Daten!$B$6),($B29&lt;=Daten!$C$6)),Daten!$F$6,0))+IF(AND(($B29&gt;=Daten!$B$7),($B29&lt;=Daten!$C$7)),Daten!$F$7,0))+IF(AND(($B29&gt;=Daten!$B$8),($B29&lt;=Daten!$C$8)),Daten!$F$8,0))+IF(AND(($B29&gt;=Daten!$B$9),($B29&lt;=Daten!$C$9)),Daten!$F$9,0)))</f>
        <v/>
      </c>
      <c r="O29" s="120" t="str">
        <f t="shared" ca="1" si="7"/>
        <v/>
      </c>
      <c r="P29" s="121" t="str">
        <f ca="1">IF(O29="","",Q28*'PK-Tool'!$G$17)</f>
        <v/>
      </c>
      <c r="Q29" s="120" t="str">
        <f t="shared" ca="1" si="2"/>
        <v/>
      </c>
      <c r="R29" s="120" t="str">
        <f ca="1">IF(AND($B29&gt;=60,$B29&lt;=65),(Q28+((O29+P29)/12*'PK-Tool'!$G$9)),"")</f>
        <v/>
      </c>
      <c r="U29" s="124"/>
    </row>
    <row r="30" spans="1:21" s="106" customFormat="1" ht="12.75" x14ac:dyDescent="0.2">
      <c r="A30" s="100">
        <f t="shared" ca="1" si="3"/>
        <v>2042</v>
      </c>
      <c r="B30" s="104">
        <f ca="1">A30-'PK-Tool'!$H$9</f>
        <v>2042</v>
      </c>
      <c r="C30" s="116">
        <f t="shared" si="4"/>
        <v>0</v>
      </c>
      <c r="D30" s="117" t="str">
        <f ca="1">IF(($B30&gt;65),"",((((IF(AND(($B30&gt;=Daten!$B$5),($B30&lt;=Daten!$C$5)),Daten!$D$5,0)+IF(AND(($B30&gt;=Daten!$B$6),($B30&lt;=Daten!$C$6)),Daten!$D$6,0))+IF(AND(($B30&gt;=Daten!$B$7),($B30&lt;=Daten!$C$7)),Daten!$D$7,0))+IF(AND(($B30&gt;=Daten!$B$8),($B30&lt;=Daten!$C$8)),Daten!$D$8,0))+IF(AND(($B30&gt;=Daten!$B$9),($B30&lt;=Daten!$C$9)),Daten!$D$9,0)))</f>
        <v/>
      </c>
      <c r="E30" s="105" t="str">
        <f t="shared" ca="1" si="5"/>
        <v/>
      </c>
      <c r="F30" s="105" t="str">
        <f ca="1">IF(E30="","",G29*'PK-Tool'!$G$17)</f>
        <v/>
      </c>
      <c r="G30" s="105" t="str">
        <f t="shared" ca="1" si="0"/>
        <v/>
      </c>
      <c r="H30" s="105" t="str">
        <f ca="1">IF(AND($B30&gt;=60,$B30&lt;=65),(G29+((E30+F30)/12*'PK-Tool'!$G$9)),"")</f>
        <v/>
      </c>
      <c r="I30" s="125" t="str">
        <f ca="1">IF(($B30&gt;65),"",((((IF(AND(($B30&gt;=Daten!$B$5),($B30&lt;=Daten!$C$5)),Daten!$E$5,0)+IF(AND(($B30&gt;=Daten!$B$6),($B30&lt;=Daten!$C$6)),Daten!$E$6,0))+IF(AND(($B30&gt;=Daten!$B$7),($B30&lt;=Daten!$C$7)),Daten!$E$7,0))+IF(AND(($B30&gt;=Daten!$B$8),($B30&lt;=Daten!$C$8)),Daten!$E$8,0))+IF(AND(($B30&gt;=Daten!$B$9),($B30&lt;=Daten!$C$9)),Daten!$E$9,0)))</f>
        <v/>
      </c>
      <c r="J30" s="119" t="str">
        <f t="shared" ca="1" si="6"/>
        <v/>
      </c>
      <c r="K30" s="118" t="str">
        <f ca="1">IF(J30="","",L29*'PK-Tool'!$G$17)</f>
        <v/>
      </c>
      <c r="L30" s="119" t="str">
        <f t="shared" ca="1" si="1"/>
        <v/>
      </c>
      <c r="M30" s="119" t="str">
        <f ca="1">IF(AND($B30&gt;=60,$B30&lt;=65),(L29+((J30+K30)/12*'PK-Tool'!$G$9)),"")</f>
        <v/>
      </c>
      <c r="N30" s="126" t="str">
        <f ca="1">IF(($B30&gt;65),"",((((IF(AND(($B30&gt;=Daten!$B$5),($B30&lt;=Daten!$C$5)),Daten!$F$5,0)+IF(AND(($B30&gt;=Daten!$B$6),($B30&lt;=Daten!$C$6)),Daten!$F$6,0))+IF(AND(($B30&gt;=Daten!$B$7),($B30&lt;=Daten!$C$7)),Daten!$F$7,0))+IF(AND(($B30&gt;=Daten!$B$8),($B30&lt;=Daten!$C$8)),Daten!$F$8,0))+IF(AND(($B30&gt;=Daten!$B$9),($B30&lt;=Daten!$C$9)),Daten!$F$9,0)))</f>
        <v/>
      </c>
      <c r="O30" s="120" t="str">
        <f t="shared" ca="1" si="7"/>
        <v/>
      </c>
      <c r="P30" s="121" t="str">
        <f ca="1">IF(O30="","",Q29*'PK-Tool'!$G$17)</f>
        <v/>
      </c>
      <c r="Q30" s="120" t="str">
        <f t="shared" ca="1" si="2"/>
        <v/>
      </c>
      <c r="R30" s="120" t="str">
        <f ca="1">IF(AND($B30&gt;=60,$B30&lt;=65),(Q29+((O30+P30)/12*'PK-Tool'!$G$9)),"")</f>
        <v/>
      </c>
      <c r="U30" s="124"/>
    </row>
    <row r="31" spans="1:21" s="106" customFormat="1" ht="12.75" x14ac:dyDescent="0.2">
      <c r="A31" s="100">
        <f t="shared" ca="1" si="3"/>
        <v>2043</v>
      </c>
      <c r="B31" s="104">
        <f ca="1">A31-'PK-Tool'!$H$9</f>
        <v>2043</v>
      </c>
      <c r="C31" s="116">
        <f t="shared" si="4"/>
        <v>0</v>
      </c>
      <c r="D31" s="117" t="str">
        <f ca="1">IF(($B31&gt;65),"",((((IF(AND(($B31&gt;=Daten!$B$5),($B31&lt;=Daten!$C$5)),Daten!$D$5,0)+IF(AND(($B31&gt;=Daten!$B$6),($B31&lt;=Daten!$C$6)),Daten!$D$6,0))+IF(AND(($B31&gt;=Daten!$B$7),($B31&lt;=Daten!$C$7)),Daten!$D$7,0))+IF(AND(($B31&gt;=Daten!$B$8),($B31&lt;=Daten!$C$8)),Daten!$D$8,0))+IF(AND(($B31&gt;=Daten!$B$9),($B31&lt;=Daten!$C$9)),Daten!$D$9,0)))</f>
        <v/>
      </c>
      <c r="E31" s="105" t="str">
        <f t="shared" ca="1" si="5"/>
        <v/>
      </c>
      <c r="F31" s="105" t="str">
        <f ca="1">IF(E31="","",G30*'PK-Tool'!$G$17)</f>
        <v/>
      </c>
      <c r="G31" s="105" t="str">
        <f t="shared" ca="1" si="0"/>
        <v/>
      </c>
      <c r="H31" s="105" t="str">
        <f ca="1">IF(AND($B31&gt;=60,$B31&lt;=65),(G30+((E31+F31)/12*'PK-Tool'!$G$9)),"")</f>
        <v/>
      </c>
      <c r="I31" s="125" t="str">
        <f ca="1">IF(($B31&gt;65),"",((((IF(AND(($B31&gt;=Daten!$B$5),($B31&lt;=Daten!$C$5)),Daten!$E$5,0)+IF(AND(($B31&gt;=Daten!$B$6),($B31&lt;=Daten!$C$6)),Daten!$E$6,0))+IF(AND(($B31&gt;=Daten!$B$7),($B31&lt;=Daten!$C$7)),Daten!$E$7,0))+IF(AND(($B31&gt;=Daten!$B$8),($B31&lt;=Daten!$C$8)),Daten!$E$8,0))+IF(AND(($B31&gt;=Daten!$B$9),($B31&lt;=Daten!$C$9)),Daten!$E$9,0)))</f>
        <v/>
      </c>
      <c r="J31" s="119" t="str">
        <f t="shared" ca="1" si="6"/>
        <v/>
      </c>
      <c r="K31" s="118" t="str">
        <f ca="1">IF(J31="","",L30*'PK-Tool'!$G$17)</f>
        <v/>
      </c>
      <c r="L31" s="119" t="str">
        <f t="shared" ca="1" si="1"/>
        <v/>
      </c>
      <c r="M31" s="119" t="str">
        <f ca="1">IF(AND($B31&gt;=60,$B31&lt;=65),(L30+((J31+K31)/12*'PK-Tool'!$G$9)),"")</f>
        <v/>
      </c>
      <c r="N31" s="126" t="str">
        <f ca="1">IF(($B31&gt;65),"",((((IF(AND(($B31&gt;=Daten!$B$5),($B31&lt;=Daten!$C$5)),Daten!$F$5,0)+IF(AND(($B31&gt;=Daten!$B$6),($B31&lt;=Daten!$C$6)),Daten!$F$6,0))+IF(AND(($B31&gt;=Daten!$B$7),($B31&lt;=Daten!$C$7)),Daten!$F$7,0))+IF(AND(($B31&gt;=Daten!$B$8),($B31&lt;=Daten!$C$8)),Daten!$F$8,0))+IF(AND(($B31&gt;=Daten!$B$9),($B31&lt;=Daten!$C$9)),Daten!$F$9,0)))</f>
        <v/>
      </c>
      <c r="O31" s="120" t="str">
        <f t="shared" ca="1" si="7"/>
        <v/>
      </c>
      <c r="P31" s="121" t="str">
        <f ca="1">IF(O31="","",Q30*'PK-Tool'!$G$17)</f>
        <v/>
      </c>
      <c r="Q31" s="120" t="str">
        <f t="shared" ca="1" si="2"/>
        <v/>
      </c>
      <c r="R31" s="120" t="str">
        <f ca="1">IF(AND($B31&gt;=60,$B31&lt;=65),(Q30+((O31+P31)/12*'PK-Tool'!$G$9)),"")</f>
        <v/>
      </c>
      <c r="U31" s="124"/>
    </row>
    <row r="32" spans="1:21" s="106" customFormat="1" ht="12.75" x14ac:dyDescent="0.2">
      <c r="A32" s="100">
        <f t="shared" ca="1" si="3"/>
        <v>2044</v>
      </c>
      <c r="B32" s="104">
        <f ca="1">A32-'PK-Tool'!$H$9</f>
        <v>2044</v>
      </c>
      <c r="C32" s="116">
        <f t="shared" si="4"/>
        <v>0</v>
      </c>
      <c r="D32" s="117" t="str">
        <f ca="1">IF(($B32&gt;65),"",((((IF(AND(($B32&gt;=Daten!$B$5),($B32&lt;=Daten!$C$5)),Daten!$D$5,0)+IF(AND(($B32&gt;=Daten!$B$6),($B32&lt;=Daten!$C$6)),Daten!$D$6,0))+IF(AND(($B32&gt;=Daten!$B$7),($B32&lt;=Daten!$C$7)),Daten!$D$7,0))+IF(AND(($B32&gt;=Daten!$B$8),($B32&lt;=Daten!$C$8)),Daten!$D$8,0))+IF(AND(($B32&gt;=Daten!$B$9),($B32&lt;=Daten!$C$9)),Daten!$D$9,0)))</f>
        <v/>
      </c>
      <c r="E32" s="105" t="str">
        <f t="shared" ca="1" si="5"/>
        <v/>
      </c>
      <c r="F32" s="105" t="str">
        <f ca="1">IF(E32="","",G31*'PK-Tool'!$G$17)</f>
        <v/>
      </c>
      <c r="G32" s="105" t="str">
        <f t="shared" ca="1" si="0"/>
        <v/>
      </c>
      <c r="H32" s="105" t="str">
        <f ca="1">IF(AND($B32&gt;=60,$B32&lt;=65),(G31+((E32+F32)/12*'PK-Tool'!$G$9)),"")</f>
        <v/>
      </c>
      <c r="I32" s="125" t="str">
        <f ca="1">IF(($B32&gt;65),"",((((IF(AND(($B32&gt;=Daten!$B$5),($B32&lt;=Daten!$C$5)),Daten!$E$5,0)+IF(AND(($B32&gt;=Daten!$B$6),($B32&lt;=Daten!$C$6)),Daten!$E$6,0))+IF(AND(($B32&gt;=Daten!$B$7),($B32&lt;=Daten!$C$7)),Daten!$E$7,0))+IF(AND(($B32&gt;=Daten!$B$8),($B32&lt;=Daten!$C$8)),Daten!$E$8,0))+IF(AND(($B32&gt;=Daten!$B$9),($B32&lt;=Daten!$C$9)),Daten!$E$9,0)))</f>
        <v/>
      </c>
      <c r="J32" s="119" t="str">
        <f t="shared" ca="1" si="6"/>
        <v/>
      </c>
      <c r="K32" s="118" t="str">
        <f ca="1">IF(J32="","",L31*'PK-Tool'!$G$17)</f>
        <v/>
      </c>
      <c r="L32" s="119" t="str">
        <f t="shared" ca="1" si="1"/>
        <v/>
      </c>
      <c r="M32" s="119" t="str">
        <f ca="1">IF(AND($B32&gt;=60,$B32&lt;=65),(L31+((J32+K32)/12*'PK-Tool'!$G$9)),"")</f>
        <v/>
      </c>
      <c r="N32" s="126" t="str">
        <f ca="1">IF(($B32&gt;65),"",((((IF(AND(($B32&gt;=Daten!$B$5),($B32&lt;=Daten!$C$5)),Daten!$F$5,0)+IF(AND(($B32&gt;=Daten!$B$6),($B32&lt;=Daten!$C$6)),Daten!$F$6,0))+IF(AND(($B32&gt;=Daten!$B$7),($B32&lt;=Daten!$C$7)),Daten!$F$7,0))+IF(AND(($B32&gt;=Daten!$B$8),($B32&lt;=Daten!$C$8)),Daten!$F$8,0))+IF(AND(($B32&gt;=Daten!$B$9),($B32&lt;=Daten!$C$9)),Daten!$F$9,0)))</f>
        <v/>
      </c>
      <c r="O32" s="120" t="str">
        <f t="shared" ca="1" si="7"/>
        <v/>
      </c>
      <c r="P32" s="121" t="str">
        <f ca="1">IF(O32="","",Q31*'PK-Tool'!$G$17)</f>
        <v/>
      </c>
      <c r="Q32" s="120" t="str">
        <f t="shared" ca="1" si="2"/>
        <v/>
      </c>
      <c r="R32" s="120" t="str">
        <f ca="1">IF(AND($B32&gt;=60,$B32&lt;=65),(Q31+((O32+P32)/12*'PK-Tool'!$G$9)),"")</f>
        <v/>
      </c>
      <c r="U32" s="124"/>
    </row>
    <row r="33" spans="1:21" s="106" customFormat="1" ht="12.75" x14ac:dyDescent="0.2">
      <c r="A33" s="100">
        <f t="shared" ca="1" si="3"/>
        <v>2045</v>
      </c>
      <c r="B33" s="104">
        <f ca="1">A33-'PK-Tool'!$H$9</f>
        <v>2045</v>
      </c>
      <c r="C33" s="116">
        <f t="shared" si="4"/>
        <v>0</v>
      </c>
      <c r="D33" s="117" t="str">
        <f ca="1">IF(($B33&gt;65),"",((((IF(AND(($B33&gt;=Daten!$B$5),($B33&lt;=Daten!$C$5)),Daten!$D$5,0)+IF(AND(($B33&gt;=Daten!$B$6),($B33&lt;=Daten!$C$6)),Daten!$D$6,0))+IF(AND(($B33&gt;=Daten!$B$7),($B33&lt;=Daten!$C$7)),Daten!$D$7,0))+IF(AND(($B33&gt;=Daten!$B$8),($B33&lt;=Daten!$C$8)),Daten!$D$8,0))+IF(AND(($B33&gt;=Daten!$B$9),($B33&lt;=Daten!$C$9)),Daten!$D$9,0)))</f>
        <v/>
      </c>
      <c r="E33" s="105" t="str">
        <f t="shared" ca="1" si="5"/>
        <v/>
      </c>
      <c r="F33" s="105" t="str">
        <f ca="1">IF(E33="","",G32*'PK-Tool'!$G$17)</f>
        <v/>
      </c>
      <c r="G33" s="105" t="str">
        <f t="shared" ca="1" si="0"/>
        <v/>
      </c>
      <c r="H33" s="105" t="str">
        <f ca="1">IF(AND($B33&gt;=60,$B33&lt;=65),(G32+((E33+F33)/12*'PK-Tool'!$G$9)),"")</f>
        <v/>
      </c>
      <c r="I33" s="125" t="str">
        <f ca="1">IF(($B33&gt;65),"",((((IF(AND(($B33&gt;=Daten!$B$5),($B33&lt;=Daten!$C$5)),Daten!$E$5,0)+IF(AND(($B33&gt;=Daten!$B$6),($B33&lt;=Daten!$C$6)),Daten!$E$6,0))+IF(AND(($B33&gt;=Daten!$B$7),($B33&lt;=Daten!$C$7)),Daten!$E$7,0))+IF(AND(($B33&gt;=Daten!$B$8),($B33&lt;=Daten!$C$8)),Daten!$E$8,0))+IF(AND(($B33&gt;=Daten!$B$9),($B33&lt;=Daten!$C$9)),Daten!$E$9,0)))</f>
        <v/>
      </c>
      <c r="J33" s="119" t="str">
        <f t="shared" ca="1" si="6"/>
        <v/>
      </c>
      <c r="K33" s="118" t="str">
        <f ca="1">IF(J33="","",L32*'PK-Tool'!$G$17)</f>
        <v/>
      </c>
      <c r="L33" s="119" t="str">
        <f t="shared" ca="1" si="1"/>
        <v/>
      </c>
      <c r="M33" s="119" t="str">
        <f ca="1">IF(AND($B33&gt;=60,$B33&lt;=65),(L32+((J33+K33)/12*'PK-Tool'!$G$9)),"")</f>
        <v/>
      </c>
      <c r="N33" s="126" t="str">
        <f ca="1">IF(($B33&gt;65),"",((((IF(AND(($B33&gt;=Daten!$B$5),($B33&lt;=Daten!$C$5)),Daten!$F$5,0)+IF(AND(($B33&gt;=Daten!$B$6),($B33&lt;=Daten!$C$6)),Daten!$F$6,0))+IF(AND(($B33&gt;=Daten!$B$7),($B33&lt;=Daten!$C$7)),Daten!$F$7,0))+IF(AND(($B33&gt;=Daten!$B$8),($B33&lt;=Daten!$C$8)),Daten!$F$8,0))+IF(AND(($B33&gt;=Daten!$B$9),($B33&lt;=Daten!$C$9)),Daten!$F$9,0)))</f>
        <v/>
      </c>
      <c r="O33" s="120" t="str">
        <f t="shared" ca="1" si="7"/>
        <v/>
      </c>
      <c r="P33" s="121" t="str">
        <f ca="1">IF(O33="","",Q32*'PK-Tool'!$G$17)</f>
        <v/>
      </c>
      <c r="Q33" s="120" t="str">
        <f t="shared" ca="1" si="2"/>
        <v/>
      </c>
      <c r="R33" s="120" t="str">
        <f ca="1">IF(AND($B33&gt;=60,$B33&lt;=65),(Q32+((O33+P33)/12*'PK-Tool'!$G$9)),"")</f>
        <v/>
      </c>
      <c r="U33" s="124"/>
    </row>
    <row r="34" spans="1:21" s="106" customFormat="1" ht="12.75" x14ac:dyDescent="0.2">
      <c r="A34" s="100">
        <f t="shared" ca="1" si="3"/>
        <v>2046</v>
      </c>
      <c r="B34" s="104">
        <f ca="1">A34-'PK-Tool'!$H$9</f>
        <v>2046</v>
      </c>
      <c r="C34" s="116">
        <f t="shared" si="4"/>
        <v>0</v>
      </c>
      <c r="D34" s="117" t="str">
        <f ca="1">IF(($B34&gt;65),"",((((IF(AND(($B34&gt;=Daten!$B$5),($B34&lt;=Daten!$C$5)),Daten!$D$5,0)+IF(AND(($B34&gt;=Daten!$B$6),($B34&lt;=Daten!$C$6)),Daten!$D$6,0))+IF(AND(($B34&gt;=Daten!$B$7),($B34&lt;=Daten!$C$7)),Daten!$D$7,0))+IF(AND(($B34&gt;=Daten!$B$8),($B34&lt;=Daten!$C$8)),Daten!$D$8,0))+IF(AND(($B34&gt;=Daten!$B$9),($B34&lt;=Daten!$C$9)),Daten!$D$9,0)))</f>
        <v/>
      </c>
      <c r="E34" s="105" t="str">
        <f t="shared" ca="1" si="5"/>
        <v/>
      </c>
      <c r="F34" s="105" t="str">
        <f ca="1">IF(E34="","",G33*'PK-Tool'!$G$17)</f>
        <v/>
      </c>
      <c r="G34" s="105" t="str">
        <f t="shared" ca="1" si="0"/>
        <v/>
      </c>
      <c r="H34" s="105" t="str">
        <f ca="1">IF(AND($B34&gt;=60,$B34&lt;=65),(G33+((E34+F34)/12*'PK-Tool'!$G$9)),"")</f>
        <v/>
      </c>
      <c r="I34" s="125" t="str">
        <f ca="1">IF(($B34&gt;65),"",((((IF(AND(($B34&gt;=Daten!$B$5),($B34&lt;=Daten!$C$5)),Daten!$E$5,0)+IF(AND(($B34&gt;=Daten!$B$6),($B34&lt;=Daten!$C$6)),Daten!$E$6,0))+IF(AND(($B34&gt;=Daten!$B$7),($B34&lt;=Daten!$C$7)),Daten!$E$7,0))+IF(AND(($B34&gt;=Daten!$B$8),($B34&lt;=Daten!$C$8)),Daten!$E$8,0))+IF(AND(($B34&gt;=Daten!$B$9),($B34&lt;=Daten!$C$9)),Daten!$E$9,0)))</f>
        <v/>
      </c>
      <c r="J34" s="119" t="str">
        <f t="shared" ca="1" si="6"/>
        <v/>
      </c>
      <c r="K34" s="118" t="str">
        <f ca="1">IF(J34="","",L33*'PK-Tool'!$G$17)</f>
        <v/>
      </c>
      <c r="L34" s="119" t="str">
        <f t="shared" ca="1" si="1"/>
        <v/>
      </c>
      <c r="M34" s="119" t="str">
        <f ca="1">IF(AND($B34&gt;=60,$B34&lt;=65),(L33+((J34+K34)/12*'PK-Tool'!$G$9)),"")</f>
        <v/>
      </c>
      <c r="N34" s="126" t="str">
        <f ca="1">IF(($B34&gt;65),"",((((IF(AND(($B34&gt;=Daten!$B$5),($B34&lt;=Daten!$C$5)),Daten!$F$5,0)+IF(AND(($B34&gt;=Daten!$B$6),($B34&lt;=Daten!$C$6)),Daten!$F$6,0))+IF(AND(($B34&gt;=Daten!$B$7),($B34&lt;=Daten!$C$7)),Daten!$F$7,0))+IF(AND(($B34&gt;=Daten!$B$8),($B34&lt;=Daten!$C$8)),Daten!$F$8,0))+IF(AND(($B34&gt;=Daten!$B$9),($B34&lt;=Daten!$C$9)),Daten!$F$9,0)))</f>
        <v/>
      </c>
      <c r="O34" s="120" t="str">
        <f t="shared" ca="1" si="7"/>
        <v/>
      </c>
      <c r="P34" s="121" t="str">
        <f ca="1">IF(O34="","",Q33*'PK-Tool'!$G$17)</f>
        <v/>
      </c>
      <c r="Q34" s="120" t="str">
        <f t="shared" ca="1" si="2"/>
        <v/>
      </c>
      <c r="R34" s="120" t="str">
        <f ca="1">IF(AND($B34&gt;=60,$B34&lt;=65),(Q33+((O34+P34)/12*'PK-Tool'!$G$9)),"")</f>
        <v/>
      </c>
      <c r="U34" s="124"/>
    </row>
    <row r="35" spans="1:21" s="106" customFormat="1" ht="12.75" x14ac:dyDescent="0.2">
      <c r="A35" s="100">
        <f t="shared" ca="1" si="3"/>
        <v>2047</v>
      </c>
      <c r="B35" s="104">
        <f ca="1">A35-'PK-Tool'!$H$9</f>
        <v>2047</v>
      </c>
      <c r="C35" s="116">
        <f t="shared" si="4"/>
        <v>0</v>
      </c>
      <c r="D35" s="117" t="str">
        <f ca="1">IF(($B35&gt;65),"",((((IF(AND(($B35&gt;=Daten!$B$5),($B35&lt;=Daten!$C$5)),Daten!$D$5,0)+IF(AND(($B35&gt;=Daten!$B$6),($B35&lt;=Daten!$C$6)),Daten!$D$6,0))+IF(AND(($B35&gt;=Daten!$B$7),($B35&lt;=Daten!$C$7)),Daten!$D$7,0))+IF(AND(($B35&gt;=Daten!$B$8),($B35&lt;=Daten!$C$8)),Daten!$D$8,0))+IF(AND(($B35&gt;=Daten!$B$9),($B35&lt;=Daten!$C$9)),Daten!$D$9,0)))</f>
        <v/>
      </c>
      <c r="E35" s="105" t="str">
        <f t="shared" ca="1" si="5"/>
        <v/>
      </c>
      <c r="F35" s="105" t="str">
        <f ca="1">IF(E35="","",G34*'PK-Tool'!$G$17)</f>
        <v/>
      </c>
      <c r="G35" s="105" t="str">
        <f t="shared" ca="1" si="0"/>
        <v/>
      </c>
      <c r="H35" s="105" t="str">
        <f ca="1">IF(AND($B35&gt;=60,$B35&lt;=65),(G34+((E35+F35)/12*'PK-Tool'!$G$9)),"")</f>
        <v/>
      </c>
      <c r="I35" s="125" t="str">
        <f ca="1">IF(($B35&gt;65),"",((((IF(AND(($B35&gt;=Daten!$B$5),($B35&lt;=Daten!$C$5)),Daten!$E$5,0)+IF(AND(($B35&gt;=Daten!$B$6),($B35&lt;=Daten!$C$6)),Daten!$E$6,0))+IF(AND(($B35&gt;=Daten!$B$7),($B35&lt;=Daten!$C$7)),Daten!$E$7,0))+IF(AND(($B35&gt;=Daten!$B$8),($B35&lt;=Daten!$C$8)),Daten!$E$8,0))+IF(AND(($B35&gt;=Daten!$B$9),($B35&lt;=Daten!$C$9)),Daten!$E$9,0)))</f>
        <v/>
      </c>
      <c r="J35" s="119" t="str">
        <f t="shared" ca="1" si="6"/>
        <v/>
      </c>
      <c r="K35" s="118" t="str">
        <f ca="1">IF(J35="","",L34*'PK-Tool'!$G$17)</f>
        <v/>
      </c>
      <c r="L35" s="119" t="str">
        <f t="shared" ca="1" si="1"/>
        <v/>
      </c>
      <c r="M35" s="119" t="str">
        <f ca="1">IF(AND($B35&gt;=60,$B35&lt;=65),(L34+((J35+K35)/12*'PK-Tool'!$G$9)),"")</f>
        <v/>
      </c>
      <c r="N35" s="126" t="str">
        <f ca="1">IF(($B35&gt;65),"",((((IF(AND(($B35&gt;=Daten!$B$5),($B35&lt;=Daten!$C$5)),Daten!$F$5,0)+IF(AND(($B35&gt;=Daten!$B$6),($B35&lt;=Daten!$C$6)),Daten!$F$6,0))+IF(AND(($B35&gt;=Daten!$B$7),($B35&lt;=Daten!$C$7)),Daten!$F$7,0))+IF(AND(($B35&gt;=Daten!$B$8),($B35&lt;=Daten!$C$8)),Daten!$F$8,0))+IF(AND(($B35&gt;=Daten!$B$9),($B35&lt;=Daten!$C$9)),Daten!$F$9,0)))</f>
        <v/>
      </c>
      <c r="O35" s="120" t="str">
        <f t="shared" ca="1" si="7"/>
        <v/>
      </c>
      <c r="P35" s="121" t="str">
        <f ca="1">IF(O35="","",Q34*'PK-Tool'!$G$17)</f>
        <v/>
      </c>
      <c r="Q35" s="120" t="str">
        <f t="shared" ca="1" si="2"/>
        <v/>
      </c>
      <c r="R35" s="120" t="str">
        <f ca="1">IF(AND($B35&gt;=60,$B35&lt;=65),(Q34+((O35+P35)/12*'PK-Tool'!$G$9)),"")</f>
        <v/>
      </c>
      <c r="U35" s="124"/>
    </row>
    <row r="36" spans="1:21" s="106" customFormat="1" ht="12.75" x14ac:dyDescent="0.2">
      <c r="A36" s="100">
        <f t="shared" ca="1" si="3"/>
        <v>2048</v>
      </c>
      <c r="B36" s="104">
        <f ca="1">A36-'PK-Tool'!$H$9</f>
        <v>2048</v>
      </c>
      <c r="C36" s="116">
        <f t="shared" si="4"/>
        <v>0</v>
      </c>
      <c r="D36" s="117" t="str">
        <f ca="1">IF(($B36&gt;65),"",((((IF(AND(($B36&gt;=Daten!$B$5),($B36&lt;=Daten!$C$5)),Daten!$D$5,0)+IF(AND(($B36&gt;=Daten!$B$6),($B36&lt;=Daten!$C$6)),Daten!$D$6,0))+IF(AND(($B36&gt;=Daten!$B$7),($B36&lt;=Daten!$C$7)),Daten!$D$7,0))+IF(AND(($B36&gt;=Daten!$B$8),($B36&lt;=Daten!$C$8)),Daten!$D$8,0))+IF(AND(($B36&gt;=Daten!$B$9),($B36&lt;=Daten!$C$9)),Daten!$D$9,0)))</f>
        <v/>
      </c>
      <c r="E36" s="105" t="str">
        <f t="shared" ca="1" si="5"/>
        <v/>
      </c>
      <c r="F36" s="105" t="str">
        <f ca="1">IF(E36="","",G35*'PK-Tool'!$G$17)</f>
        <v/>
      </c>
      <c r="G36" s="105" t="str">
        <f t="shared" ca="1" si="0"/>
        <v/>
      </c>
      <c r="H36" s="105" t="str">
        <f ca="1">IF(AND($B36&gt;=60,$B36&lt;=65),(G35+((E36+F36)/12*'PK-Tool'!$G$9)),"")</f>
        <v/>
      </c>
      <c r="I36" s="125" t="str">
        <f ca="1">IF(($B36&gt;65),"",((((IF(AND(($B36&gt;=Daten!$B$5),($B36&lt;=Daten!$C$5)),Daten!$E$5,0)+IF(AND(($B36&gt;=Daten!$B$6),($B36&lt;=Daten!$C$6)),Daten!$E$6,0))+IF(AND(($B36&gt;=Daten!$B$7),($B36&lt;=Daten!$C$7)),Daten!$E$7,0))+IF(AND(($B36&gt;=Daten!$B$8),($B36&lt;=Daten!$C$8)),Daten!$E$8,0))+IF(AND(($B36&gt;=Daten!$B$9),($B36&lt;=Daten!$C$9)),Daten!$E$9,0)))</f>
        <v/>
      </c>
      <c r="J36" s="119" t="str">
        <f t="shared" ca="1" si="6"/>
        <v/>
      </c>
      <c r="K36" s="118" t="str">
        <f ca="1">IF(J36="","",L35*'PK-Tool'!$G$17)</f>
        <v/>
      </c>
      <c r="L36" s="119" t="str">
        <f t="shared" ca="1" si="1"/>
        <v/>
      </c>
      <c r="M36" s="119" t="str">
        <f ca="1">IF(AND($B36&gt;=60,$B36&lt;=65),(L35+((J36+K36)/12*'PK-Tool'!$G$9)),"")</f>
        <v/>
      </c>
      <c r="N36" s="126" t="str">
        <f ca="1">IF(($B36&gt;65),"",((((IF(AND(($B36&gt;=Daten!$B$5),($B36&lt;=Daten!$C$5)),Daten!$F$5,0)+IF(AND(($B36&gt;=Daten!$B$6),($B36&lt;=Daten!$C$6)),Daten!$F$6,0))+IF(AND(($B36&gt;=Daten!$B$7),($B36&lt;=Daten!$C$7)),Daten!$F$7,0))+IF(AND(($B36&gt;=Daten!$B$8),($B36&lt;=Daten!$C$8)),Daten!$F$8,0))+IF(AND(($B36&gt;=Daten!$B$9),($B36&lt;=Daten!$C$9)),Daten!$F$9,0)))</f>
        <v/>
      </c>
      <c r="O36" s="120" t="str">
        <f t="shared" ca="1" si="7"/>
        <v/>
      </c>
      <c r="P36" s="121" t="str">
        <f ca="1">IF(O36="","",Q35*'PK-Tool'!$G$17)</f>
        <v/>
      </c>
      <c r="Q36" s="120" t="str">
        <f t="shared" ca="1" si="2"/>
        <v/>
      </c>
      <c r="R36" s="120" t="str">
        <f ca="1">IF(AND($B36&gt;=60,$B36&lt;=65),(Q35+((O36+P36)/12*'PK-Tool'!$G$9)),"")</f>
        <v/>
      </c>
      <c r="U36" s="124"/>
    </row>
    <row r="37" spans="1:21" s="106" customFormat="1" ht="12.75" x14ac:dyDescent="0.2">
      <c r="A37" s="100">
        <f t="shared" ca="1" si="3"/>
        <v>2049</v>
      </c>
      <c r="B37" s="104">
        <f ca="1">A37-'PK-Tool'!$H$9</f>
        <v>2049</v>
      </c>
      <c r="C37" s="116">
        <f t="shared" si="4"/>
        <v>0</v>
      </c>
      <c r="D37" s="117" t="str">
        <f ca="1">IF(($B37&gt;65),"",((((IF(AND(($B37&gt;=Daten!$B$5),($B37&lt;=Daten!$C$5)),Daten!$D$5,0)+IF(AND(($B37&gt;=Daten!$B$6),($B37&lt;=Daten!$C$6)),Daten!$D$6,0))+IF(AND(($B37&gt;=Daten!$B$7),($B37&lt;=Daten!$C$7)),Daten!$D$7,0))+IF(AND(($B37&gt;=Daten!$B$8),($B37&lt;=Daten!$C$8)),Daten!$D$8,0))+IF(AND(($B37&gt;=Daten!$B$9),($B37&lt;=Daten!$C$9)),Daten!$D$9,0)))</f>
        <v/>
      </c>
      <c r="E37" s="105" t="str">
        <f t="shared" ca="1" si="5"/>
        <v/>
      </c>
      <c r="F37" s="105" t="str">
        <f ca="1">IF(E37="","",G36*'PK-Tool'!$G$17)</f>
        <v/>
      </c>
      <c r="G37" s="105" t="str">
        <f t="shared" ca="1" si="0"/>
        <v/>
      </c>
      <c r="H37" s="105" t="str">
        <f ca="1">IF(AND($B37&gt;=60,$B37&lt;=65),(G36+((E37+F37)/12*'PK-Tool'!$G$9)),"")</f>
        <v/>
      </c>
      <c r="I37" s="125" t="str">
        <f ca="1">IF(($B37&gt;65),"",((((IF(AND(($B37&gt;=Daten!$B$5),($B37&lt;=Daten!$C$5)),Daten!$E$5,0)+IF(AND(($B37&gt;=Daten!$B$6),($B37&lt;=Daten!$C$6)),Daten!$E$6,0))+IF(AND(($B37&gt;=Daten!$B$7),($B37&lt;=Daten!$C$7)),Daten!$E$7,0))+IF(AND(($B37&gt;=Daten!$B$8),($B37&lt;=Daten!$C$8)),Daten!$E$8,0))+IF(AND(($B37&gt;=Daten!$B$9),($B37&lt;=Daten!$C$9)),Daten!$E$9,0)))</f>
        <v/>
      </c>
      <c r="J37" s="119" t="str">
        <f t="shared" ca="1" si="6"/>
        <v/>
      </c>
      <c r="K37" s="118" t="str">
        <f ca="1">IF(J37="","",L36*'PK-Tool'!$G$17)</f>
        <v/>
      </c>
      <c r="L37" s="119" t="str">
        <f t="shared" ca="1" si="1"/>
        <v/>
      </c>
      <c r="M37" s="119" t="str">
        <f ca="1">IF(AND($B37&gt;=60,$B37&lt;=65),(L36+((J37+K37)/12*'PK-Tool'!$G$9)),"")</f>
        <v/>
      </c>
      <c r="N37" s="126" t="str">
        <f ca="1">IF(($B37&gt;65),"",((((IF(AND(($B37&gt;=Daten!$B$5),($B37&lt;=Daten!$C$5)),Daten!$F$5,0)+IF(AND(($B37&gt;=Daten!$B$6),($B37&lt;=Daten!$C$6)),Daten!$F$6,0))+IF(AND(($B37&gt;=Daten!$B$7),($B37&lt;=Daten!$C$7)),Daten!$F$7,0))+IF(AND(($B37&gt;=Daten!$B$8),($B37&lt;=Daten!$C$8)),Daten!$F$8,0))+IF(AND(($B37&gt;=Daten!$B$9),($B37&lt;=Daten!$C$9)),Daten!$F$9,0)))</f>
        <v/>
      </c>
      <c r="O37" s="120" t="str">
        <f t="shared" ca="1" si="7"/>
        <v/>
      </c>
      <c r="P37" s="121" t="str">
        <f ca="1">IF(O37="","",Q36*'PK-Tool'!$G$17)</f>
        <v/>
      </c>
      <c r="Q37" s="120" t="str">
        <f t="shared" ca="1" si="2"/>
        <v/>
      </c>
      <c r="R37" s="120" t="str">
        <f ca="1">IF(AND($B37&gt;=60,$B37&lt;=65),(Q36+((O37+P37)/12*'PK-Tool'!$G$9)),"")</f>
        <v/>
      </c>
      <c r="U37" s="124"/>
    </row>
    <row r="38" spans="1:21" s="106" customFormat="1" ht="12.75" x14ac:dyDescent="0.2">
      <c r="A38" s="100">
        <f t="shared" ca="1" si="3"/>
        <v>2050</v>
      </c>
      <c r="B38" s="104">
        <f ca="1">A38-'PK-Tool'!$H$9</f>
        <v>2050</v>
      </c>
      <c r="C38" s="116">
        <f t="shared" si="4"/>
        <v>0</v>
      </c>
      <c r="D38" s="117" t="str">
        <f ca="1">IF(($B38&gt;65),"",((((IF(AND(($B38&gt;=Daten!$B$5),($B38&lt;=Daten!$C$5)),Daten!$D$5,0)+IF(AND(($B38&gt;=Daten!$B$6),($B38&lt;=Daten!$C$6)),Daten!$D$6,0))+IF(AND(($B38&gt;=Daten!$B$7),($B38&lt;=Daten!$C$7)),Daten!$D$7,0))+IF(AND(($B38&gt;=Daten!$B$8),($B38&lt;=Daten!$C$8)),Daten!$D$8,0))+IF(AND(($B38&gt;=Daten!$B$9),($B38&lt;=Daten!$C$9)),Daten!$D$9,0)))</f>
        <v/>
      </c>
      <c r="E38" s="105" t="str">
        <f t="shared" ca="1" si="5"/>
        <v/>
      </c>
      <c r="F38" s="105" t="str">
        <f ca="1">IF(E38="","",G37*'PK-Tool'!$G$17)</f>
        <v/>
      </c>
      <c r="G38" s="105" t="str">
        <f t="shared" ca="1" si="0"/>
        <v/>
      </c>
      <c r="H38" s="105" t="str">
        <f ca="1">IF(AND($B38&gt;=60,$B38&lt;=65),(G37+((E38+F38)/12*'PK-Tool'!$G$9)),"")</f>
        <v/>
      </c>
      <c r="I38" s="125" t="str">
        <f ca="1">IF(($B38&gt;65),"",((((IF(AND(($B38&gt;=Daten!$B$5),($B38&lt;=Daten!$C$5)),Daten!$E$5,0)+IF(AND(($B38&gt;=Daten!$B$6),($B38&lt;=Daten!$C$6)),Daten!$E$6,0))+IF(AND(($B38&gt;=Daten!$B$7),($B38&lt;=Daten!$C$7)),Daten!$E$7,0))+IF(AND(($B38&gt;=Daten!$B$8),($B38&lt;=Daten!$C$8)),Daten!$E$8,0))+IF(AND(($B38&gt;=Daten!$B$9),($B38&lt;=Daten!$C$9)),Daten!$E$9,0)))</f>
        <v/>
      </c>
      <c r="J38" s="119" t="str">
        <f t="shared" ca="1" si="6"/>
        <v/>
      </c>
      <c r="K38" s="118" t="str">
        <f ca="1">IF(J38="","",L37*'PK-Tool'!$G$17)</f>
        <v/>
      </c>
      <c r="L38" s="119" t="str">
        <f t="shared" ca="1" si="1"/>
        <v/>
      </c>
      <c r="M38" s="119" t="str">
        <f ca="1">IF(AND($B38&gt;=60,$B38&lt;=65),(L37+((J38+K38)/12*'PK-Tool'!$G$9)),"")</f>
        <v/>
      </c>
      <c r="N38" s="126" t="str">
        <f ca="1">IF(($B38&gt;65),"",((((IF(AND(($B38&gt;=Daten!$B$5),($B38&lt;=Daten!$C$5)),Daten!$F$5,0)+IF(AND(($B38&gt;=Daten!$B$6),($B38&lt;=Daten!$C$6)),Daten!$F$6,0))+IF(AND(($B38&gt;=Daten!$B$7),($B38&lt;=Daten!$C$7)),Daten!$F$7,0))+IF(AND(($B38&gt;=Daten!$B$8),($B38&lt;=Daten!$C$8)),Daten!$F$8,0))+IF(AND(($B38&gt;=Daten!$B$9),($B38&lt;=Daten!$C$9)),Daten!$F$9,0)))</f>
        <v/>
      </c>
      <c r="O38" s="120" t="str">
        <f t="shared" ca="1" si="7"/>
        <v/>
      </c>
      <c r="P38" s="121" t="str">
        <f ca="1">IF(O38="","",Q37*'PK-Tool'!$G$17)</f>
        <v/>
      </c>
      <c r="Q38" s="120" t="str">
        <f t="shared" ca="1" si="2"/>
        <v/>
      </c>
      <c r="R38" s="120" t="str">
        <f ca="1">IF(AND($B38&gt;=60,$B38&lt;=65),(Q37+((O38+P38)/12*'PK-Tool'!$G$9)),"")</f>
        <v/>
      </c>
      <c r="U38" s="124"/>
    </row>
    <row r="39" spans="1:21" s="106" customFormat="1" ht="12.75" x14ac:dyDescent="0.2">
      <c r="A39" s="100">
        <f t="shared" ca="1" si="3"/>
        <v>2051</v>
      </c>
      <c r="B39" s="104">
        <f ca="1">A39-'PK-Tool'!$H$9</f>
        <v>2051</v>
      </c>
      <c r="C39" s="116">
        <f t="shared" si="4"/>
        <v>0</v>
      </c>
      <c r="D39" s="117" t="str">
        <f ca="1">IF(($B39&gt;65),"",((((IF(AND(($B39&gt;=Daten!$B$5),($B39&lt;=Daten!$C$5)),Daten!$D$5,0)+IF(AND(($B39&gt;=Daten!$B$6),($B39&lt;=Daten!$C$6)),Daten!$D$6,0))+IF(AND(($B39&gt;=Daten!$B$7),($B39&lt;=Daten!$C$7)),Daten!$D$7,0))+IF(AND(($B39&gt;=Daten!$B$8),($B39&lt;=Daten!$C$8)),Daten!$D$8,0))+IF(AND(($B39&gt;=Daten!$B$9),($B39&lt;=Daten!$C$9)),Daten!$D$9,0)))</f>
        <v/>
      </c>
      <c r="E39" s="105" t="str">
        <f t="shared" ca="1" si="5"/>
        <v/>
      </c>
      <c r="F39" s="105" t="str">
        <f ca="1">IF(E39="","",G38*'PK-Tool'!$G$17)</f>
        <v/>
      </c>
      <c r="G39" s="105" t="str">
        <f t="shared" ca="1" si="0"/>
        <v/>
      </c>
      <c r="H39" s="105" t="str">
        <f ca="1">IF(AND($B39&gt;=60,$B39&lt;=65),(G38+((E39+F39)/12*'PK-Tool'!$G$9)),"")</f>
        <v/>
      </c>
      <c r="I39" s="125" t="str">
        <f ca="1">IF(($B39&gt;65),"",((((IF(AND(($B39&gt;=Daten!$B$5),($B39&lt;=Daten!$C$5)),Daten!$E$5,0)+IF(AND(($B39&gt;=Daten!$B$6),($B39&lt;=Daten!$C$6)),Daten!$E$6,0))+IF(AND(($B39&gt;=Daten!$B$7),($B39&lt;=Daten!$C$7)),Daten!$E$7,0))+IF(AND(($B39&gt;=Daten!$B$8),($B39&lt;=Daten!$C$8)),Daten!$E$8,0))+IF(AND(($B39&gt;=Daten!$B$9),($B39&lt;=Daten!$C$9)),Daten!$E$9,0)))</f>
        <v/>
      </c>
      <c r="J39" s="119" t="str">
        <f t="shared" ca="1" si="6"/>
        <v/>
      </c>
      <c r="K39" s="118" t="str">
        <f ca="1">IF(J39="","",L38*'PK-Tool'!$G$17)</f>
        <v/>
      </c>
      <c r="L39" s="119" t="str">
        <f t="shared" ca="1" si="1"/>
        <v/>
      </c>
      <c r="M39" s="119" t="str">
        <f ca="1">IF(AND($B39&gt;=60,$B39&lt;=65),(L38+((J39+K39)/12*'PK-Tool'!$G$9)),"")</f>
        <v/>
      </c>
      <c r="N39" s="126" t="str">
        <f ca="1">IF(($B39&gt;65),"",((((IF(AND(($B39&gt;=Daten!$B$5),($B39&lt;=Daten!$C$5)),Daten!$F$5,0)+IF(AND(($B39&gt;=Daten!$B$6),($B39&lt;=Daten!$C$6)),Daten!$F$6,0))+IF(AND(($B39&gt;=Daten!$B$7),($B39&lt;=Daten!$C$7)),Daten!$F$7,0))+IF(AND(($B39&gt;=Daten!$B$8),($B39&lt;=Daten!$C$8)),Daten!$F$8,0))+IF(AND(($B39&gt;=Daten!$B$9),($B39&lt;=Daten!$C$9)),Daten!$F$9,0)))</f>
        <v/>
      </c>
      <c r="O39" s="120" t="str">
        <f t="shared" ca="1" si="7"/>
        <v/>
      </c>
      <c r="P39" s="121" t="str">
        <f ca="1">IF(O39="","",Q38*'PK-Tool'!$G$17)</f>
        <v/>
      </c>
      <c r="Q39" s="120" t="str">
        <f t="shared" ca="1" si="2"/>
        <v/>
      </c>
      <c r="R39" s="120" t="str">
        <f ca="1">IF(AND($B39&gt;=60,$B39&lt;=65),(Q38+((O39+P39)/12*'PK-Tool'!$G$9)),"")</f>
        <v/>
      </c>
      <c r="U39" s="124"/>
    </row>
    <row r="40" spans="1:21" s="106" customFormat="1" ht="12.75" x14ac:dyDescent="0.2">
      <c r="A40" s="100">
        <f t="shared" ca="1" si="3"/>
        <v>2052</v>
      </c>
      <c r="B40" s="104">
        <f ca="1">A40-'PK-Tool'!$H$9</f>
        <v>2052</v>
      </c>
      <c r="C40" s="116">
        <f t="shared" si="4"/>
        <v>0</v>
      </c>
      <c r="D40" s="117" t="str">
        <f ca="1">IF(($B40&gt;65),"",((((IF(AND(($B40&gt;=Daten!$B$5),($B40&lt;=Daten!$C$5)),Daten!$D$5,0)+IF(AND(($B40&gt;=Daten!$B$6),($B40&lt;=Daten!$C$6)),Daten!$D$6,0))+IF(AND(($B40&gt;=Daten!$B$7),($B40&lt;=Daten!$C$7)),Daten!$D$7,0))+IF(AND(($B40&gt;=Daten!$B$8),($B40&lt;=Daten!$C$8)),Daten!$D$8,0))+IF(AND(($B40&gt;=Daten!$B$9),($B40&lt;=Daten!$C$9)),Daten!$D$9,0)))</f>
        <v/>
      </c>
      <c r="E40" s="105" t="str">
        <f t="shared" ca="1" si="5"/>
        <v/>
      </c>
      <c r="F40" s="105" t="str">
        <f ca="1">IF(E40="","",G39*'PK-Tool'!$G$17)</f>
        <v/>
      </c>
      <c r="G40" s="105" t="str">
        <f t="shared" ca="1" si="0"/>
        <v/>
      </c>
      <c r="H40" s="105" t="str">
        <f ca="1">IF(AND($B40&gt;=60,$B40&lt;=65),(G39+((E40+F40)/12*'PK-Tool'!$G$9)),"")</f>
        <v/>
      </c>
      <c r="I40" s="125" t="str">
        <f ca="1">IF(($B40&gt;65),"",((((IF(AND(($B40&gt;=Daten!$B$5),($B40&lt;=Daten!$C$5)),Daten!$E$5,0)+IF(AND(($B40&gt;=Daten!$B$6),($B40&lt;=Daten!$C$6)),Daten!$E$6,0))+IF(AND(($B40&gt;=Daten!$B$7),($B40&lt;=Daten!$C$7)),Daten!$E$7,0))+IF(AND(($B40&gt;=Daten!$B$8),($B40&lt;=Daten!$C$8)),Daten!$E$8,0))+IF(AND(($B40&gt;=Daten!$B$9),($B40&lt;=Daten!$C$9)),Daten!$E$9,0)))</f>
        <v/>
      </c>
      <c r="J40" s="119" t="str">
        <f t="shared" ca="1" si="6"/>
        <v/>
      </c>
      <c r="K40" s="118" t="str">
        <f ca="1">IF(J40="","",L39*'PK-Tool'!$G$17)</f>
        <v/>
      </c>
      <c r="L40" s="119" t="str">
        <f t="shared" ca="1" si="1"/>
        <v/>
      </c>
      <c r="M40" s="119" t="str">
        <f ca="1">IF(AND($B40&gt;=60,$B40&lt;=65),(L39+((J40+K40)/12*'PK-Tool'!$G$9)),"")</f>
        <v/>
      </c>
      <c r="N40" s="126" t="str">
        <f ca="1">IF(($B40&gt;65),"",((((IF(AND(($B40&gt;=Daten!$B$5),($B40&lt;=Daten!$C$5)),Daten!$F$5,0)+IF(AND(($B40&gt;=Daten!$B$6),($B40&lt;=Daten!$C$6)),Daten!$F$6,0))+IF(AND(($B40&gt;=Daten!$B$7),($B40&lt;=Daten!$C$7)),Daten!$F$7,0))+IF(AND(($B40&gt;=Daten!$B$8),($B40&lt;=Daten!$C$8)),Daten!$F$8,0))+IF(AND(($B40&gt;=Daten!$B$9),($B40&lt;=Daten!$C$9)),Daten!$F$9,0)))</f>
        <v/>
      </c>
      <c r="O40" s="120" t="str">
        <f t="shared" ca="1" si="7"/>
        <v/>
      </c>
      <c r="P40" s="121" t="str">
        <f ca="1">IF(O40="","",Q39*'PK-Tool'!$G$17)</f>
        <v/>
      </c>
      <c r="Q40" s="120" t="str">
        <f t="shared" ca="1" si="2"/>
        <v/>
      </c>
      <c r="R40" s="120" t="str">
        <f ca="1">IF(AND($B40&gt;=60,$B40&lt;=65),(Q39+((O40+P40)/12*'PK-Tool'!$G$9)),"")</f>
        <v/>
      </c>
      <c r="U40" s="124"/>
    </row>
    <row r="41" spans="1:21" s="106" customFormat="1" ht="12.75" x14ac:dyDescent="0.2">
      <c r="A41" s="100">
        <f t="shared" ca="1" si="3"/>
        <v>2053</v>
      </c>
      <c r="B41" s="104">
        <f ca="1">A41-'PK-Tool'!$H$9</f>
        <v>2053</v>
      </c>
      <c r="C41" s="116">
        <f t="shared" si="4"/>
        <v>0</v>
      </c>
      <c r="D41" s="117" t="str">
        <f ca="1">IF(($B41&gt;65),"",((((IF(AND(($B41&gt;=Daten!$B$5),($B41&lt;=Daten!$C$5)),Daten!$D$5,0)+IF(AND(($B41&gt;=Daten!$B$6),($B41&lt;=Daten!$C$6)),Daten!$D$6,0))+IF(AND(($B41&gt;=Daten!$B$7),($B41&lt;=Daten!$C$7)),Daten!$D$7,0))+IF(AND(($B41&gt;=Daten!$B$8),($B41&lt;=Daten!$C$8)),Daten!$D$8,0))+IF(AND(($B41&gt;=Daten!$B$9),($B41&lt;=Daten!$C$9)),Daten!$D$9,0)))</f>
        <v/>
      </c>
      <c r="E41" s="105" t="str">
        <f t="shared" ca="1" si="5"/>
        <v/>
      </c>
      <c r="F41" s="105" t="str">
        <f ca="1">IF(E41="","",G40*'PK-Tool'!$G$17)</f>
        <v/>
      </c>
      <c r="G41" s="105" t="str">
        <f t="shared" ca="1" si="0"/>
        <v/>
      </c>
      <c r="H41" s="105" t="str">
        <f ca="1">IF(AND($B41&gt;=60,$B41&lt;=65),(G40+((E41+F41)/12*'PK-Tool'!$G$9)),"")</f>
        <v/>
      </c>
      <c r="I41" s="125" t="str">
        <f ca="1">IF(($B41&gt;65),"",((((IF(AND(($B41&gt;=Daten!$B$5),($B41&lt;=Daten!$C$5)),Daten!$E$5,0)+IF(AND(($B41&gt;=Daten!$B$6),($B41&lt;=Daten!$C$6)),Daten!$E$6,0))+IF(AND(($B41&gt;=Daten!$B$7),($B41&lt;=Daten!$C$7)),Daten!$E$7,0))+IF(AND(($B41&gt;=Daten!$B$8),($B41&lt;=Daten!$C$8)),Daten!$E$8,0))+IF(AND(($B41&gt;=Daten!$B$9),($B41&lt;=Daten!$C$9)),Daten!$E$9,0)))</f>
        <v/>
      </c>
      <c r="J41" s="119" t="str">
        <f t="shared" ca="1" si="6"/>
        <v/>
      </c>
      <c r="K41" s="118" t="str">
        <f ca="1">IF(J41="","",L40*'PK-Tool'!$G$17)</f>
        <v/>
      </c>
      <c r="L41" s="119" t="str">
        <f t="shared" ca="1" si="1"/>
        <v/>
      </c>
      <c r="M41" s="119" t="str">
        <f ca="1">IF(AND($B41&gt;=60,$B41&lt;=65),(L40+((J41+K41)/12*'PK-Tool'!$G$9)),"")</f>
        <v/>
      </c>
      <c r="N41" s="126" t="str">
        <f ca="1">IF(($B41&gt;65),"",((((IF(AND(($B41&gt;=Daten!$B$5),($B41&lt;=Daten!$C$5)),Daten!$F$5,0)+IF(AND(($B41&gt;=Daten!$B$6),($B41&lt;=Daten!$C$6)),Daten!$F$6,0))+IF(AND(($B41&gt;=Daten!$B$7),($B41&lt;=Daten!$C$7)),Daten!$F$7,0))+IF(AND(($B41&gt;=Daten!$B$8),($B41&lt;=Daten!$C$8)),Daten!$F$8,0))+IF(AND(($B41&gt;=Daten!$B$9),($B41&lt;=Daten!$C$9)),Daten!$F$9,0)))</f>
        <v/>
      </c>
      <c r="O41" s="120" t="str">
        <f t="shared" ca="1" si="7"/>
        <v/>
      </c>
      <c r="P41" s="121" t="str">
        <f ca="1">IF(O41="","",Q40*'PK-Tool'!$G$17)</f>
        <v/>
      </c>
      <c r="Q41" s="120" t="str">
        <f t="shared" ca="1" si="2"/>
        <v/>
      </c>
      <c r="R41" s="120" t="str">
        <f ca="1">IF(AND($B41&gt;=60,$B41&lt;=65),(Q40+((O41+P41)/12*'PK-Tool'!$G$9)),"")</f>
        <v/>
      </c>
      <c r="U41" s="124"/>
    </row>
    <row r="42" spans="1:21" s="106" customFormat="1" ht="12.75" x14ac:dyDescent="0.2">
      <c r="A42" s="100">
        <f t="shared" ca="1" si="3"/>
        <v>2054</v>
      </c>
      <c r="B42" s="104">
        <f ca="1">A42-'PK-Tool'!$H$9</f>
        <v>2054</v>
      </c>
      <c r="C42" s="116">
        <f t="shared" si="4"/>
        <v>0</v>
      </c>
      <c r="D42" s="117" t="str">
        <f ca="1">IF(($B42&gt;65),"",((((IF(AND(($B42&gt;=Daten!$B$5),($B42&lt;=Daten!$C$5)),Daten!$D$5,0)+IF(AND(($B42&gt;=Daten!$B$6),($B42&lt;=Daten!$C$6)),Daten!$D$6,0))+IF(AND(($B42&gt;=Daten!$B$7),($B42&lt;=Daten!$C$7)),Daten!$D$7,0))+IF(AND(($B42&gt;=Daten!$B$8),($B42&lt;=Daten!$C$8)),Daten!$D$8,0))+IF(AND(($B42&gt;=Daten!$B$9),($B42&lt;=Daten!$C$9)),Daten!$D$9,0)))</f>
        <v/>
      </c>
      <c r="E42" s="105" t="str">
        <f t="shared" ca="1" si="5"/>
        <v/>
      </c>
      <c r="F42" s="105" t="str">
        <f ca="1">IF(E42="","",G41*'PK-Tool'!$G$17)</f>
        <v/>
      </c>
      <c r="G42" s="105" t="str">
        <f t="shared" ca="1" si="0"/>
        <v/>
      </c>
      <c r="H42" s="105" t="str">
        <f ca="1">IF(AND($B42&gt;=60,$B42&lt;=65),(G41+((E42+F42)/12*'PK-Tool'!$G$9)),"")</f>
        <v/>
      </c>
      <c r="I42" s="125" t="str">
        <f ca="1">IF(($B42&gt;65),"",((((IF(AND(($B42&gt;=Daten!$B$5),($B42&lt;=Daten!$C$5)),Daten!$E$5,0)+IF(AND(($B42&gt;=Daten!$B$6),($B42&lt;=Daten!$C$6)),Daten!$E$6,0))+IF(AND(($B42&gt;=Daten!$B$7),($B42&lt;=Daten!$C$7)),Daten!$E$7,0))+IF(AND(($B42&gt;=Daten!$B$8),($B42&lt;=Daten!$C$8)),Daten!$E$8,0))+IF(AND(($B42&gt;=Daten!$B$9),($B42&lt;=Daten!$C$9)),Daten!$E$9,0)))</f>
        <v/>
      </c>
      <c r="J42" s="119" t="str">
        <f t="shared" ca="1" si="6"/>
        <v/>
      </c>
      <c r="K42" s="118" t="str">
        <f ca="1">IF(J42="","",L41*'PK-Tool'!$G$17)</f>
        <v/>
      </c>
      <c r="L42" s="119" t="str">
        <f t="shared" ca="1" si="1"/>
        <v/>
      </c>
      <c r="M42" s="119" t="str">
        <f ca="1">IF(AND($B42&gt;=60,$B42&lt;=65),(L41+((J42+K42)/12*'PK-Tool'!$G$9)),"")</f>
        <v/>
      </c>
      <c r="N42" s="126" t="str">
        <f ca="1">IF(($B42&gt;65),"",((((IF(AND(($B42&gt;=Daten!$B$5),($B42&lt;=Daten!$C$5)),Daten!$F$5,0)+IF(AND(($B42&gt;=Daten!$B$6),($B42&lt;=Daten!$C$6)),Daten!$F$6,0))+IF(AND(($B42&gt;=Daten!$B$7),($B42&lt;=Daten!$C$7)),Daten!$F$7,0))+IF(AND(($B42&gt;=Daten!$B$8),($B42&lt;=Daten!$C$8)),Daten!$F$8,0))+IF(AND(($B42&gt;=Daten!$B$9),($B42&lt;=Daten!$C$9)),Daten!$F$9,0)))</f>
        <v/>
      </c>
      <c r="O42" s="120" t="str">
        <f t="shared" ca="1" si="7"/>
        <v/>
      </c>
      <c r="P42" s="121" t="str">
        <f ca="1">IF(O42="","",Q41*'PK-Tool'!$G$17)</f>
        <v/>
      </c>
      <c r="Q42" s="120" t="str">
        <f t="shared" ca="1" si="2"/>
        <v/>
      </c>
      <c r="R42" s="120" t="str">
        <f ca="1">IF(AND($B42&gt;=60,$B42&lt;=65),(Q41+((O42+P42)/12*'PK-Tool'!$G$9)),"")</f>
        <v/>
      </c>
      <c r="U42" s="124"/>
    </row>
    <row r="43" spans="1:21" s="106" customFormat="1" ht="12.75" x14ac:dyDescent="0.2">
      <c r="A43" s="100">
        <f t="shared" ca="1" si="3"/>
        <v>2055</v>
      </c>
      <c r="B43" s="104">
        <f ca="1">A43-'PK-Tool'!$H$9</f>
        <v>2055</v>
      </c>
      <c r="C43" s="116">
        <f t="shared" si="4"/>
        <v>0</v>
      </c>
      <c r="D43" s="117" t="str">
        <f ca="1">IF(($B43&gt;65),"",((((IF(AND(($B43&gt;=Daten!$B$5),($B43&lt;=Daten!$C$5)),Daten!$D$5,0)+IF(AND(($B43&gt;=Daten!$B$6),($B43&lt;=Daten!$C$6)),Daten!$D$6,0))+IF(AND(($B43&gt;=Daten!$B$7),($B43&lt;=Daten!$C$7)),Daten!$D$7,0))+IF(AND(($B43&gt;=Daten!$B$8),($B43&lt;=Daten!$C$8)),Daten!$D$8,0))+IF(AND(($B43&gt;=Daten!$B$9),($B43&lt;=Daten!$C$9)),Daten!$D$9,0)))</f>
        <v/>
      </c>
      <c r="E43" s="105" t="str">
        <f t="shared" ca="1" si="5"/>
        <v/>
      </c>
      <c r="F43" s="105" t="str">
        <f ca="1">IF(E43="","",G42*'PK-Tool'!$G$17)</f>
        <v/>
      </c>
      <c r="G43" s="105" t="str">
        <f t="shared" ca="1" si="0"/>
        <v/>
      </c>
      <c r="H43" s="105" t="str">
        <f ca="1">IF(AND($B43&gt;=60,$B43&lt;=65),(G42+((E43+F43)/12*'PK-Tool'!$G$9)),"")</f>
        <v/>
      </c>
      <c r="I43" s="125" t="str">
        <f ca="1">IF(($B43&gt;65),"",((((IF(AND(($B43&gt;=Daten!$B$5),($B43&lt;=Daten!$C$5)),Daten!$E$5,0)+IF(AND(($B43&gt;=Daten!$B$6),($B43&lt;=Daten!$C$6)),Daten!$E$6,0))+IF(AND(($B43&gt;=Daten!$B$7),($B43&lt;=Daten!$C$7)),Daten!$E$7,0))+IF(AND(($B43&gt;=Daten!$B$8),($B43&lt;=Daten!$C$8)),Daten!$E$8,0))+IF(AND(($B43&gt;=Daten!$B$9),($B43&lt;=Daten!$C$9)),Daten!$E$9,0)))</f>
        <v/>
      </c>
      <c r="J43" s="119" t="str">
        <f t="shared" ca="1" si="6"/>
        <v/>
      </c>
      <c r="K43" s="118" t="str">
        <f ca="1">IF(J43="","",L42*'PK-Tool'!$G$17)</f>
        <v/>
      </c>
      <c r="L43" s="119" t="str">
        <f t="shared" ca="1" si="1"/>
        <v/>
      </c>
      <c r="M43" s="119" t="str">
        <f ca="1">IF(AND($B43&gt;=60,$B43&lt;=65),(L42+((J43+K43)/12*'PK-Tool'!$G$9)),"")</f>
        <v/>
      </c>
      <c r="N43" s="126" t="str">
        <f ca="1">IF(($B43&gt;65),"",((((IF(AND(($B43&gt;=Daten!$B$5),($B43&lt;=Daten!$C$5)),Daten!$F$5,0)+IF(AND(($B43&gt;=Daten!$B$6),($B43&lt;=Daten!$C$6)),Daten!$F$6,0))+IF(AND(($B43&gt;=Daten!$B$7),($B43&lt;=Daten!$C$7)),Daten!$F$7,0))+IF(AND(($B43&gt;=Daten!$B$8),($B43&lt;=Daten!$C$8)),Daten!$F$8,0))+IF(AND(($B43&gt;=Daten!$B$9),($B43&lt;=Daten!$C$9)),Daten!$F$9,0)))</f>
        <v/>
      </c>
      <c r="O43" s="120" t="str">
        <f t="shared" ca="1" si="7"/>
        <v/>
      </c>
      <c r="P43" s="121" t="str">
        <f ca="1">IF(O43="","",Q42*'PK-Tool'!$G$17)</f>
        <v/>
      </c>
      <c r="Q43" s="120" t="str">
        <f t="shared" ca="1" si="2"/>
        <v/>
      </c>
      <c r="R43" s="120" t="str">
        <f ca="1">IF(AND($B43&gt;=60,$B43&lt;=65),(Q42+((O43+P43)/12*'PK-Tool'!$G$9)),"")</f>
        <v/>
      </c>
      <c r="U43" s="124"/>
    </row>
    <row r="44" spans="1:21" s="106" customFormat="1" ht="12.75" x14ac:dyDescent="0.2">
      <c r="A44" s="100">
        <f t="shared" ca="1" si="3"/>
        <v>2056</v>
      </c>
      <c r="B44" s="104">
        <f ca="1">A44-'PK-Tool'!$H$9</f>
        <v>2056</v>
      </c>
      <c r="C44" s="116">
        <f t="shared" si="4"/>
        <v>0</v>
      </c>
      <c r="D44" s="117" t="str">
        <f ca="1">IF(($B44&gt;65),"",((((IF(AND(($B44&gt;=Daten!$B$5),($B44&lt;=Daten!$C$5)),Daten!$D$5,0)+IF(AND(($B44&gt;=Daten!$B$6),($B44&lt;=Daten!$C$6)),Daten!$D$6,0))+IF(AND(($B44&gt;=Daten!$B$7),($B44&lt;=Daten!$C$7)),Daten!$D$7,0))+IF(AND(($B44&gt;=Daten!$B$8),($B44&lt;=Daten!$C$8)),Daten!$D$8,0))+IF(AND(($B44&gt;=Daten!$B$9),($B44&lt;=Daten!$C$9)),Daten!$D$9,0)))</f>
        <v/>
      </c>
      <c r="E44" s="105" t="str">
        <f t="shared" ca="1" si="5"/>
        <v/>
      </c>
      <c r="F44" s="105" t="str">
        <f ca="1">IF(E44="","",G43*'PK-Tool'!$G$17)</f>
        <v/>
      </c>
      <c r="G44" s="105" t="str">
        <f t="shared" ca="1" si="0"/>
        <v/>
      </c>
      <c r="H44" s="105" t="str">
        <f ca="1">IF(AND($B44&gt;=60,$B44&lt;=65),(G43+((E44+F44)/12*'PK-Tool'!$G$9)),"")</f>
        <v/>
      </c>
      <c r="I44" s="125" t="str">
        <f ca="1">IF(($B44&gt;65),"",((((IF(AND(($B44&gt;=Daten!$B$5),($B44&lt;=Daten!$C$5)),Daten!$E$5,0)+IF(AND(($B44&gt;=Daten!$B$6),($B44&lt;=Daten!$C$6)),Daten!$E$6,0))+IF(AND(($B44&gt;=Daten!$B$7),($B44&lt;=Daten!$C$7)),Daten!$E$7,0))+IF(AND(($B44&gt;=Daten!$B$8),($B44&lt;=Daten!$C$8)),Daten!$E$8,0))+IF(AND(($B44&gt;=Daten!$B$9),($B44&lt;=Daten!$C$9)),Daten!$E$9,0)))</f>
        <v/>
      </c>
      <c r="J44" s="119" t="str">
        <f t="shared" ca="1" si="6"/>
        <v/>
      </c>
      <c r="K44" s="118" t="str">
        <f ca="1">IF(J44="","",L43*'PK-Tool'!$G$17)</f>
        <v/>
      </c>
      <c r="L44" s="119" t="str">
        <f t="shared" ca="1" si="1"/>
        <v/>
      </c>
      <c r="M44" s="119" t="str">
        <f ca="1">IF(AND($B44&gt;=60,$B44&lt;=65),(L43+((J44+K44)/12*'PK-Tool'!$G$9)),"")</f>
        <v/>
      </c>
      <c r="N44" s="126" t="str">
        <f ca="1">IF(($B44&gt;65),"",((((IF(AND(($B44&gt;=Daten!$B$5),($B44&lt;=Daten!$C$5)),Daten!$F$5,0)+IF(AND(($B44&gt;=Daten!$B$6),($B44&lt;=Daten!$C$6)),Daten!$F$6,0))+IF(AND(($B44&gt;=Daten!$B$7),($B44&lt;=Daten!$C$7)),Daten!$F$7,0))+IF(AND(($B44&gt;=Daten!$B$8),($B44&lt;=Daten!$C$8)),Daten!$F$8,0))+IF(AND(($B44&gt;=Daten!$B$9),($B44&lt;=Daten!$C$9)),Daten!$F$9,0)))</f>
        <v/>
      </c>
      <c r="O44" s="120" t="str">
        <f t="shared" ca="1" si="7"/>
        <v/>
      </c>
      <c r="P44" s="121" t="str">
        <f ca="1">IF(O44="","",Q43*'PK-Tool'!$G$17)</f>
        <v/>
      </c>
      <c r="Q44" s="120" t="str">
        <f t="shared" ca="1" si="2"/>
        <v/>
      </c>
      <c r="R44" s="120" t="str">
        <f ca="1">IF(AND($B44&gt;=60,$B44&lt;=65),(Q43+((O44+P44)/12*'PK-Tool'!$G$9)),"")</f>
        <v/>
      </c>
      <c r="U44" s="124"/>
    </row>
    <row r="45" spans="1:21" s="106" customFormat="1" ht="12.75" x14ac:dyDescent="0.2">
      <c r="A45" s="100">
        <f t="shared" ca="1" si="3"/>
        <v>2057</v>
      </c>
      <c r="B45" s="104">
        <f ca="1">A45-'PK-Tool'!$H$9</f>
        <v>2057</v>
      </c>
      <c r="C45" s="116">
        <f t="shared" si="4"/>
        <v>0</v>
      </c>
      <c r="D45" s="117" t="str">
        <f ca="1">IF(($B45&gt;65),"",((((IF(AND(($B45&gt;=Daten!$B$5),($B45&lt;=Daten!$C$5)),Daten!$D$5,0)+IF(AND(($B45&gt;=Daten!$B$6),($B45&lt;=Daten!$C$6)),Daten!$D$6,0))+IF(AND(($B45&gt;=Daten!$B$7),($B45&lt;=Daten!$C$7)),Daten!$D$7,0))+IF(AND(($B45&gt;=Daten!$B$8),($B45&lt;=Daten!$C$8)),Daten!$D$8,0))+IF(AND(($B45&gt;=Daten!$B$9),($B45&lt;=Daten!$C$9)),Daten!$D$9,0)))</f>
        <v/>
      </c>
      <c r="E45" s="105" t="str">
        <f t="shared" ca="1" si="5"/>
        <v/>
      </c>
      <c r="F45" s="105" t="str">
        <f ca="1">IF(E45="","",G44*'PK-Tool'!$G$17)</f>
        <v/>
      </c>
      <c r="G45" s="105" t="str">
        <f t="shared" ca="1" si="0"/>
        <v/>
      </c>
      <c r="H45" s="105" t="str">
        <f ca="1">IF(AND($B45&gt;=60,$B45&lt;=65),(G44+((E45+F45)/12*'PK-Tool'!$G$9)),"")</f>
        <v/>
      </c>
      <c r="I45" s="125" t="str">
        <f ca="1">IF(($B45&gt;65),"",((((IF(AND(($B45&gt;=Daten!$B$5),($B45&lt;=Daten!$C$5)),Daten!$E$5,0)+IF(AND(($B45&gt;=Daten!$B$6),($B45&lt;=Daten!$C$6)),Daten!$E$6,0))+IF(AND(($B45&gt;=Daten!$B$7),($B45&lt;=Daten!$C$7)),Daten!$E$7,0))+IF(AND(($B45&gt;=Daten!$B$8),($B45&lt;=Daten!$C$8)),Daten!$E$8,0))+IF(AND(($B45&gt;=Daten!$B$9),($B45&lt;=Daten!$C$9)),Daten!$E$9,0)))</f>
        <v/>
      </c>
      <c r="J45" s="119" t="str">
        <f t="shared" ca="1" si="6"/>
        <v/>
      </c>
      <c r="K45" s="118" t="str">
        <f ca="1">IF(J45="","",L44*'PK-Tool'!$G$17)</f>
        <v/>
      </c>
      <c r="L45" s="119" t="str">
        <f t="shared" ca="1" si="1"/>
        <v/>
      </c>
      <c r="M45" s="119" t="str">
        <f ca="1">IF(AND($B45&gt;=60,$B45&lt;=65),(L44+((J45+K45)/12*'PK-Tool'!$G$9)),"")</f>
        <v/>
      </c>
      <c r="N45" s="126" t="str">
        <f ca="1">IF(($B45&gt;65),"",((((IF(AND(($B45&gt;=Daten!$B$5),($B45&lt;=Daten!$C$5)),Daten!$F$5,0)+IF(AND(($B45&gt;=Daten!$B$6),($B45&lt;=Daten!$C$6)),Daten!$F$6,0))+IF(AND(($B45&gt;=Daten!$B$7),($B45&lt;=Daten!$C$7)),Daten!$F$7,0))+IF(AND(($B45&gt;=Daten!$B$8),($B45&lt;=Daten!$C$8)),Daten!$F$8,0))+IF(AND(($B45&gt;=Daten!$B$9),($B45&lt;=Daten!$C$9)),Daten!$F$9,0)))</f>
        <v/>
      </c>
      <c r="O45" s="120" t="str">
        <f t="shared" ca="1" si="7"/>
        <v/>
      </c>
      <c r="P45" s="121" t="str">
        <f ca="1">IF(O45="","",Q44*'PK-Tool'!$G$17)</f>
        <v/>
      </c>
      <c r="Q45" s="120" t="str">
        <f t="shared" ca="1" si="2"/>
        <v/>
      </c>
      <c r="R45" s="120" t="str">
        <f ca="1">IF(AND($B45&gt;=60,$B45&lt;=65),(Q44+((O45+P45)/12*'PK-Tool'!$G$9)),"")</f>
        <v/>
      </c>
      <c r="U45" s="124"/>
    </row>
    <row r="46" spans="1:21" s="106" customFormat="1" ht="12.75" x14ac:dyDescent="0.2">
      <c r="A46" s="100">
        <f t="shared" ca="1" si="3"/>
        <v>2058</v>
      </c>
      <c r="B46" s="104">
        <f ca="1">A46-'PK-Tool'!$H$9</f>
        <v>2058</v>
      </c>
      <c r="C46" s="116">
        <f t="shared" si="4"/>
        <v>0</v>
      </c>
      <c r="D46" s="117" t="str">
        <f ca="1">IF(($B46&gt;65),"",((((IF(AND(($B46&gt;=Daten!$B$5),($B46&lt;=Daten!$C$5)),Daten!$D$5,0)+IF(AND(($B46&gt;=Daten!$B$6),($B46&lt;=Daten!$C$6)),Daten!$D$6,0))+IF(AND(($B46&gt;=Daten!$B$7),($B46&lt;=Daten!$C$7)),Daten!$D$7,0))+IF(AND(($B46&gt;=Daten!$B$8),($B46&lt;=Daten!$C$8)),Daten!$D$8,0))+IF(AND(($B46&gt;=Daten!$B$9),($B46&lt;=Daten!$C$9)),Daten!$D$9,0)))</f>
        <v/>
      </c>
      <c r="E46" s="105" t="str">
        <f t="shared" ca="1" si="5"/>
        <v/>
      </c>
      <c r="F46" s="105" t="str">
        <f ca="1">IF(E46="","",G45*'PK-Tool'!$G$17)</f>
        <v/>
      </c>
      <c r="G46" s="105" t="str">
        <f t="shared" ca="1" si="0"/>
        <v/>
      </c>
      <c r="H46" s="105" t="str">
        <f ca="1">IF(AND($B46&gt;=60,$B46&lt;=65),(G45+((E46+F46)/12*'PK-Tool'!$G$9)),"")</f>
        <v/>
      </c>
      <c r="I46" s="125" t="str">
        <f ca="1">IF(($B46&gt;65),"",((((IF(AND(($B46&gt;=Daten!$B$5),($B46&lt;=Daten!$C$5)),Daten!$E$5,0)+IF(AND(($B46&gt;=Daten!$B$6),($B46&lt;=Daten!$C$6)),Daten!$E$6,0))+IF(AND(($B46&gt;=Daten!$B$7),($B46&lt;=Daten!$C$7)),Daten!$E$7,0))+IF(AND(($B46&gt;=Daten!$B$8),($B46&lt;=Daten!$C$8)),Daten!$E$8,0))+IF(AND(($B46&gt;=Daten!$B$9),($B46&lt;=Daten!$C$9)),Daten!$E$9,0)))</f>
        <v/>
      </c>
      <c r="J46" s="119" t="str">
        <f t="shared" ca="1" si="6"/>
        <v/>
      </c>
      <c r="K46" s="118" t="str">
        <f ca="1">IF(J46="","",L45*'PK-Tool'!$G$17)</f>
        <v/>
      </c>
      <c r="L46" s="119" t="str">
        <f t="shared" ca="1" si="1"/>
        <v/>
      </c>
      <c r="M46" s="119" t="str">
        <f ca="1">IF(AND($B46&gt;=60,$B46&lt;=65),(L45+((J46+K46)/12*'PK-Tool'!$G$9)),"")</f>
        <v/>
      </c>
      <c r="N46" s="126" t="str">
        <f ca="1">IF(($B46&gt;65),"",((((IF(AND(($B46&gt;=Daten!$B$5),($B46&lt;=Daten!$C$5)),Daten!$F$5,0)+IF(AND(($B46&gt;=Daten!$B$6),($B46&lt;=Daten!$C$6)),Daten!$F$6,0))+IF(AND(($B46&gt;=Daten!$B$7),($B46&lt;=Daten!$C$7)),Daten!$F$7,0))+IF(AND(($B46&gt;=Daten!$B$8),($B46&lt;=Daten!$C$8)),Daten!$F$8,0))+IF(AND(($B46&gt;=Daten!$B$9),($B46&lt;=Daten!$C$9)),Daten!$F$9,0)))</f>
        <v/>
      </c>
      <c r="O46" s="120" t="str">
        <f t="shared" ca="1" si="7"/>
        <v/>
      </c>
      <c r="P46" s="121" t="str">
        <f ca="1">IF(O46="","",Q45*'PK-Tool'!$G$17)</f>
        <v/>
      </c>
      <c r="Q46" s="120" t="str">
        <f t="shared" ca="1" si="2"/>
        <v/>
      </c>
      <c r="R46" s="120" t="str">
        <f ca="1">IF(AND($B46&gt;=60,$B46&lt;=65),(Q45+((O46+P46)/12*'PK-Tool'!$G$9)),"")</f>
        <v/>
      </c>
      <c r="U46" s="124"/>
    </row>
    <row r="47" spans="1:21" s="106" customFormat="1" ht="12.75" x14ac:dyDescent="0.2">
      <c r="A47" s="100">
        <f t="shared" ca="1" si="3"/>
        <v>2059</v>
      </c>
      <c r="B47" s="104">
        <f ca="1">A47-'PK-Tool'!$H$9</f>
        <v>2059</v>
      </c>
      <c r="C47" s="116">
        <f t="shared" si="4"/>
        <v>0</v>
      </c>
      <c r="D47" s="117" t="str">
        <f ca="1">IF(($B47&gt;65),"",((((IF(AND(($B47&gt;=Daten!$B$5),($B47&lt;=Daten!$C$5)),Daten!$D$5,0)+IF(AND(($B47&gt;=Daten!$B$6),($B47&lt;=Daten!$C$6)),Daten!$D$6,0))+IF(AND(($B47&gt;=Daten!$B$7),($B47&lt;=Daten!$C$7)),Daten!$D$7,0))+IF(AND(($B47&gt;=Daten!$B$8),($B47&lt;=Daten!$C$8)),Daten!$D$8,0))+IF(AND(($B47&gt;=Daten!$B$9),($B47&lt;=Daten!$C$9)),Daten!$D$9,0)))</f>
        <v/>
      </c>
      <c r="E47" s="105" t="str">
        <f t="shared" ca="1" si="5"/>
        <v/>
      </c>
      <c r="F47" s="105" t="str">
        <f ca="1">IF(E47="","",G46*'PK-Tool'!$G$17)</f>
        <v/>
      </c>
      <c r="G47" s="105" t="str">
        <f t="shared" ca="1" si="0"/>
        <v/>
      </c>
      <c r="H47" s="105" t="str">
        <f ca="1">IF(AND($B47&gt;=60,$B47&lt;=65),(G46+((E47+F47)/12*'PK-Tool'!$G$9)),"")</f>
        <v/>
      </c>
      <c r="I47" s="125" t="str">
        <f ca="1">IF(($B47&gt;65),"",((((IF(AND(($B47&gt;=Daten!$B$5),($B47&lt;=Daten!$C$5)),Daten!$E$5,0)+IF(AND(($B47&gt;=Daten!$B$6),($B47&lt;=Daten!$C$6)),Daten!$E$6,0))+IF(AND(($B47&gt;=Daten!$B$7),($B47&lt;=Daten!$C$7)),Daten!$E$7,0))+IF(AND(($B47&gt;=Daten!$B$8),($B47&lt;=Daten!$C$8)),Daten!$E$8,0))+IF(AND(($B47&gt;=Daten!$B$9),($B47&lt;=Daten!$C$9)),Daten!$E$9,0)))</f>
        <v/>
      </c>
      <c r="J47" s="119" t="str">
        <f t="shared" ca="1" si="6"/>
        <v/>
      </c>
      <c r="K47" s="118" t="str">
        <f ca="1">IF(J47="","",L46*'PK-Tool'!$G$17)</f>
        <v/>
      </c>
      <c r="L47" s="119" t="str">
        <f t="shared" ca="1" si="1"/>
        <v/>
      </c>
      <c r="M47" s="119" t="str">
        <f ca="1">IF(AND($B47&gt;=60,$B47&lt;=65),(L46+((J47+K47)/12*'PK-Tool'!$G$9)),"")</f>
        <v/>
      </c>
      <c r="N47" s="126" t="str">
        <f ca="1">IF(($B47&gt;65),"",((((IF(AND(($B47&gt;=Daten!$B$5),($B47&lt;=Daten!$C$5)),Daten!$F$5,0)+IF(AND(($B47&gt;=Daten!$B$6),($B47&lt;=Daten!$C$6)),Daten!$F$6,0))+IF(AND(($B47&gt;=Daten!$B$7),($B47&lt;=Daten!$C$7)),Daten!$F$7,0))+IF(AND(($B47&gt;=Daten!$B$8),($B47&lt;=Daten!$C$8)),Daten!$F$8,0))+IF(AND(($B47&gt;=Daten!$B$9),($B47&lt;=Daten!$C$9)),Daten!$F$9,0)))</f>
        <v/>
      </c>
      <c r="O47" s="120" t="str">
        <f t="shared" ca="1" si="7"/>
        <v/>
      </c>
      <c r="P47" s="121" t="str">
        <f ca="1">IF(O47="","",Q46*'PK-Tool'!$G$17)</f>
        <v/>
      </c>
      <c r="Q47" s="120" t="str">
        <f t="shared" ca="1" si="2"/>
        <v/>
      </c>
      <c r="R47" s="120" t="str">
        <f ca="1">IF(AND($B47&gt;=60,$B47&lt;=65),(Q46+((O47+P47)/12*'PK-Tool'!$G$9)),"")</f>
        <v/>
      </c>
      <c r="U47" s="124"/>
    </row>
    <row r="48" spans="1:21" s="106" customFormat="1" ht="12.75" x14ac:dyDescent="0.2">
      <c r="A48" s="100">
        <f t="shared" ca="1" si="3"/>
        <v>2060</v>
      </c>
      <c r="B48" s="104">
        <f ca="1">A48-'PK-Tool'!$H$9</f>
        <v>2060</v>
      </c>
      <c r="C48" s="116">
        <f t="shared" si="4"/>
        <v>0</v>
      </c>
      <c r="D48" s="117" t="str">
        <f ca="1">IF(($B48&gt;65),"",((((IF(AND(($B48&gt;=Daten!$B$5),($B48&lt;=Daten!$C$5)),Daten!$D$5,0)+IF(AND(($B48&gt;=Daten!$B$6),($B48&lt;=Daten!$C$6)),Daten!$D$6,0))+IF(AND(($B48&gt;=Daten!$B$7),($B48&lt;=Daten!$C$7)),Daten!$D$7,0))+IF(AND(($B48&gt;=Daten!$B$8),($B48&lt;=Daten!$C$8)),Daten!$D$8,0))+IF(AND(($B48&gt;=Daten!$B$9),($B48&lt;=Daten!$C$9)),Daten!$D$9,0)))</f>
        <v/>
      </c>
      <c r="E48" s="105" t="str">
        <f t="shared" ca="1" si="5"/>
        <v/>
      </c>
      <c r="F48" s="105" t="str">
        <f ca="1">IF(E48="","",G47*'PK-Tool'!$G$17)</f>
        <v/>
      </c>
      <c r="G48" s="105" t="str">
        <f t="shared" ca="1" si="0"/>
        <v/>
      </c>
      <c r="H48" s="105" t="str">
        <f ca="1">IF(AND($B48&gt;=60,$B48&lt;=65),(G47+((E48+F48)/12*'PK-Tool'!$G$9)),"")</f>
        <v/>
      </c>
      <c r="I48" s="125" t="str">
        <f ca="1">IF(($B48&gt;65),"",((((IF(AND(($B48&gt;=Daten!$B$5),($B48&lt;=Daten!$C$5)),Daten!$E$5,0)+IF(AND(($B48&gt;=Daten!$B$6),($B48&lt;=Daten!$C$6)),Daten!$E$6,0))+IF(AND(($B48&gt;=Daten!$B$7),($B48&lt;=Daten!$C$7)),Daten!$E$7,0))+IF(AND(($B48&gt;=Daten!$B$8),($B48&lt;=Daten!$C$8)),Daten!$E$8,0))+IF(AND(($B48&gt;=Daten!$B$9),($B48&lt;=Daten!$C$9)),Daten!$E$9,0)))</f>
        <v/>
      </c>
      <c r="J48" s="119" t="str">
        <f t="shared" ca="1" si="6"/>
        <v/>
      </c>
      <c r="K48" s="118" t="str">
        <f ca="1">IF(J48="","",L47*'PK-Tool'!$G$17)</f>
        <v/>
      </c>
      <c r="L48" s="119" t="str">
        <f t="shared" ca="1" si="1"/>
        <v/>
      </c>
      <c r="M48" s="119" t="str">
        <f ca="1">IF(AND($B48&gt;=60,$B48&lt;=65),(L47+((J48+K48)/12*'PK-Tool'!$G$9)),"")</f>
        <v/>
      </c>
      <c r="N48" s="126" t="str">
        <f ca="1">IF(($B48&gt;65),"",((((IF(AND(($B48&gt;=Daten!$B$5),($B48&lt;=Daten!$C$5)),Daten!$F$5,0)+IF(AND(($B48&gt;=Daten!$B$6),($B48&lt;=Daten!$C$6)),Daten!$F$6,0))+IF(AND(($B48&gt;=Daten!$B$7),($B48&lt;=Daten!$C$7)),Daten!$F$7,0))+IF(AND(($B48&gt;=Daten!$B$8),($B48&lt;=Daten!$C$8)),Daten!$F$8,0))+IF(AND(($B48&gt;=Daten!$B$9),($B48&lt;=Daten!$C$9)),Daten!$F$9,0)))</f>
        <v/>
      </c>
      <c r="O48" s="120" t="str">
        <f t="shared" ca="1" si="7"/>
        <v/>
      </c>
      <c r="P48" s="121" t="str">
        <f ca="1">IF(O48="","",Q47*'PK-Tool'!$G$17)</f>
        <v/>
      </c>
      <c r="Q48" s="120" t="str">
        <f t="shared" ca="1" si="2"/>
        <v/>
      </c>
      <c r="R48" s="120" t="str">
        <f ca="1">IF(AND($B48&gt;=60,$B48&lt;=65),(Q47+((O48+P48)/12*'PK-Tool'!$G$9)),"")</f>
        <v/>
      </c>
      <c r="U48" s="124"/>
    </row>
    <row r="49" spans="1:21" s="106" customFormat="1" ht="12.75" x14ac:dyDescent="0.2">
      <c r="A49" s="100">
        <f t="shared" ca="1" si="3"/>
        <v>2061</v>
      </c>
      <c r="B49" s="104">
        <f ca="1">A49-'PK-Tool'!$H$9</f>
        <v>2061</v>
      </c>
      <c r="C49" s="116">
        <f t="shared" si="4"/>
        <v>0</v>
      </c>
      <c r="D49" s="117" t="str">
        <f ca="1">IF(($B49&gt;65),"",((((IF(AND(($B49&gt;=Daten!$B$5),($B49&lt;=Daten!$C$5)),Daten!$D$5,0)+IF(AND(($B49&gt;=Daten!$B$6),($B49&lt;=Daten!$C$6)),Daten!$D$6,0))+IF(AND(($B49&gt;=Daten!$B$7),($B49&lt;=Daten!$C$7)),Daten!$D$7,0))+IF(AND(($B49&gt;=Daten!$B$8),($B49&lt;=Daten!$C$8)),Daten!$D$8,0))+IF(AND(($B49&gt;=Daten!$B$9),($B49&lt;=Daten!$C$9)),Daten!$D$9,0)))</f>
        <v/>
      </c>
      <c r="E49" s="105" t="str">
        <f t="shared" ca="1" si="5"/>
        <v/>
      </c>
      <c r="F49" s="105" t="str">
        <f ca="1">IF(E49="","",G48*'PK-Tool'!$G$17)</f>
        <v/>
      </c>
      <c r="G49" s="105" t="str">
        <f t="shared" ca="1" si="0"/>
        <v/>
      </c>
      <c r="H49" s="105" t="str">
        <f ca="1">IF(AND($B49&gt;=60,$B49&lt;=65),(G48+((E49+F49)/12*'PK-Tool'!$G$9)),"")</f>
        <v/>
      </c>
      <c r="I49" s="125" t="str">
        <f ca="1">IF(($B49&gt;65),"",((((IF(AND(($B49&gt;=Daten!$B$5),($B49&lt;=Daten!$C$5)),Daten!$E$5,0)+IF(AND(($B49&gt;=Daten!$B$6),($B49&lt;=Daten!$C$6)),Daten!$E$6,0))+IF(AND(($B49&gt;=Daten!$B$7),($B49&lt;=Daten!$C$7)),Daten!$E$7,0))+IF(AND(($B49&gt;=Daten!$B$8),($B49&lt;=Daten!$C$8)),Daten!$E$8,0))+IF(AND(($B49&gt;=Daten!$B$9),($B49&lt;=Daten!$C$9)),Daten!$E$9,0)))</f>
        <v/>
      </c>
      <c r="J49" s="119" t="str">
        <f t="shared" ca="1" si="6"/>
        <v/>
      </c>
      <c r="K49" s="118" t="str">
        <f ca="1">IF(J49="","",L48*'PK-Tool'!$G$17)</f>
        <v/>
      </c>
      <c r="L49" s="119" t="str">
        <f t="shared" ca="1" si="1"/>
        <v/>
      </c>
      <c r="M49" s="119" t="str">
        <f ca="1">IF(AND($B49&gt;=60,$B49&lt;=65),(L48+((J49+K49)/12*'PK-Tool'!$G$9)),"")</f>
        <v/>
      </c>
      <c r="N49" s="126" t="str">
        <f ca="1">IF(($B49&gt;65),"",((((IF(AND(($B49&gt;=Daten!$B$5),($B49&lt;=Daten!$C$5)),Daten!$F$5,0)+IF(AND(($B49&gt;=Daten!$B$6),($B49&lt;=Daten!$C$6)),Daten!$F$6,0))+IF(AND(($B49&gt;=Daten!$B$7),($B49&lt;=Daten!$C$7)),Daten!$F$7,0))+IF(AND(($B49&gt;=Daten!$B$8),($B49&lt;=Daten!$C$8)),Daten!$F$8,0))+IF(AND(($B49&gt;=Daten!$B$9),($B49&lt;=Daten!$C$9)),Daten!$F$9,0)))</f>
        <v/>
      </c>
      <c r="O49" s="120" t="str">
        <f t="shared" ca="1" si="7"/>
        <v/>
      </c>
      <c r="P49" s="121" t="str">
        <f ca="1">IF(O49="","",Q48*'PK-Tool'!$G$17)</f>
        <v/>
      </c>
      <c r="Q49" s="120" t="str">
        <f t="shared" ca="1" si="2"/>
        <v/>
      </c>
      <c r="R49" s="120" t="str">
        <f ca="1">IF(AND($B49&gt;=60,$B49&lt;=65),(Q48+((O49+P49)/12*'PK-Tool'!$G$9)),"")</f>
        <v/>
      </c>
      <c r="U49" s="124"/>
    </row>
    <row r="50" spans="1:21" s="106" customFormat="1" ht="12.75" x14ac:dyDescent="0.2">
      <c r="A50" s="100">
        <f t="shared" ca="1" si="3"/>
        <v>2062</v>
      </c>
      <c r="B50" s="104">
        <f ca="1">A50-'PK-Tool'!$H$9</f>
        <v>2062</v>
      </c>
      <c r="C50" s="116">
        <f t="shared" si="4"/>
        <v>0</v>
      </c>
      <c r="D50" s="117" t="str">
        <f ca="1">IF(($B50&gt;65),"",((((IF(AND(($B50&gt;=Daten!$B$5),($B50&lt;=Daten!$C$5)),Daten!$D$5,0)+IF(AND(($B50&gt;=Daten!$B$6),($B50&lt;=Daten!$C$6)),Daten!$D$6,0))+IF(AND(($B50&gt;=Daten!$B$7),($B50&lt;=Daten!$C$7)),Daten!$D$7,0))+IF(AND(($B50&gt;=Daten!$B$8),($B50&lt;=Daten!$C$8)),Daten!$D$8,0))+IF(AND(($B50&gt;=Daten!$B$9),($B50&lt;=Daten!$C$9)),Daten!$D$9,0)))</f>
        <v/>
      </c>
      <c r="E50" s="105" t="str">
        <f t="shared" ca="1" si="5"/>
        <v/>
      </c>
      <c r="F50" s="105" t="str">
        <f ca="1">IF(E50="","",G49*'PK-Tool'!$G$17)</f>
        <v/>
      </c>
      <c r="G50" s="105" t="str">
        <f t="shared" ca="1" si="0"/>
        <v/>
      </c>
      <c r="H50" s="105" t="str">
        <f ca="1">IF(AND($B50&gt;=60,$B50&lt;=65),(G49+((E50+F50)/12*'PK-Tool'!$G$9)),"")</f>
        <v/>
      </c>
      <c r="I50" s="125" t="str">
        <f ca="1">IF(($B50&gt;65),"",((((IF(AND(($B50&gt;=Daten!$B$5),($B50&lt;=Daten!$C$5)),Daten!$E$5,0)+IF(AND(($B50&gt;=Daten!$B$6),($B50&lt;=Daten!$C$6)),Daten!$E$6,0))+IF(AND(($B50&gt;=Daten!$B$7),($B50&lt;=Daten!$C$7)),Daten!$E$7,0))+IF(AND(($B50&gt;=Daten!$B$8),($B50&lt;=Daten!$C$8)),Daten!$E$8,0))+IF(AND(($B50&gt;=Daten!$B$9),($B50&lt;=Daten!$C$9)),Daten!$E$9,0)))</f>
        <v/>
      </c>
      <c r="J50" s="119" t="str">
        <f t="shared" ca="1" si="6"/>
        <v/>
      </c>
      <c r="K50" s="118" t="str">
        <f ca="1">IF(J50="","",L49*'PK-Tool'!$G$17)</f>
        <v/>
      </c>
      <c r="L50" s="119" t="str">
        <f t="shared" ca="1" si="1"/>
        <v/>
      </c>
      <c r="M50" s="119" t="str">
        <f ca="1">IF(AND($B50&gt;=60,$B50&lt;=65),(L49+((J50+K50)/12*'PK-Tool'!$G$9)),"")</f>
        <v/>
      </c>
      <c r="N50" s="126" t="str">
        <f ca="1">IF(($B50&gt;65),"",((((IF(AND(($B50&gt;=Daten!$B$5),($B50&lt;=Daten!$C$5)),Daten!$F$5,0)+IF(AND(($B50&gt;=Daten!$B$6),($B50&lt;=Daten!$C$6)),Daten!$F$6,0))+IF(AND(($B50&gt;=Daten!$B$7),($B50&lt;=Daten!$C$7)),Daten!$F$7,0))+IF(AND(($B50&gt;=Daten!$B$8),($B50&lt;=Daten!$C$8)),Daten!$F$8,0))+IF(AND(($B50&gt;=Daten!$B$9),($B50&lt;=Daten!$C$9)),Daten!$F$9,0)))</f>
        <v/>
      </c>
      <c r="O50" s="120" t="str">
        <f t="shared" ca="1" si="7"/>
        <v/>
      </c>
      <c r="P50" s="121" t="str">
        <f ca="1">IF(O50="","",Q49*'PK-Tool'!$G$17)</f>
        <v/>
      </c>
      <c r="Q50" s="120" t="str">
        <f t="shared" ca="1" si="2"/>
        <v/>
      </c>
      <c r="R50" s="120" t="str">
        <f ca="1">IF(AND($B50&gt;=60,$B50&lt;=65),(Q49+((O50+P50)/12*'PK-Tool'!$G$9)),"")</f>
        <v/>
      </c>
      <c r="U50" s="124"/>
    </row>
    <row r="51" spans="1:21" s="106" customFormat="1" ht="12.75" x14ac:dyDescent="0.2">
      <c r="A51" s="100">
        <f t="shared" ca="1" si="3"/>
        <v>2063</v>
      </c>
      <c r="B51" s="104">
        <f ca="1">A51-'PK-Tool'!$H$9</f>
        <v>2063</v>
      </c>
      <c r="C51" s="116">
        <f t="shared" si="4"/>
        <v>0</v>
      </c>
      <c r="D51" s="117" t="str">
        <f ca="1">IF(($B51&gt;65),"",((((IF(AND(($B51&gt;=Daten!$B$5),($B51&lt;=Daten!$C$5)),Daten!$D$5,0)+IF(AND(($B51&gt;=Daten!$B$6),($B51&lt;=Daten!$C$6)),Daten!$D$6,0))+IF(AND(($B51&gt;=Daten!$B$7),($B51&lt;=Daten!$C$7)),Daten!$D$7,0))+IF(AND(($B51&gt;=Daten!$B$8),($B51&lt;=Daten!$C$8)),Daten!$D$8,0))+IF(AND(($B51&gt;=Daten!$B$9),($B51&lt;=Daten!$C$9)),Daten!$D$9,0)))</f>
        <v/>
      </c>
      <c r="E51" s="105" t="str">
        <f t="shared" ca="1" si="5"/>
        <v/>
      </c>
      <c r="F51" s="105" t="str">
        <f ca="1">IF(E51="","",G50*'PK-Tool'!$G$17)</f>
        <v/>
      </c>
      <c r="G51" s="105" t="str">
        <f t="shared" ca="1" si="0"/>
        <v/>
      </c>
      <c r="H51" s="105" t="str">
        <f ca="1">IF(AND($B51&gt;=60,$B51&lt;=65),(G50+((E51+F51)/12*'PK-Tool'!$G$9)),"")</f>
        <v/>
      </c>
      <c r="I51" s="125" t="str">
        <f ca="1">IF(($B51&gt;65),"",((((IF(AND(($B51&gt;=Daten!$B$5),($B51&lt;=Daten!$C$5)),Daten!$E$5,0)+IF(AND(($B51&gt;=Daten!$B$6),($B51&lt;=Daten!$C$6)),Daten!$E$6,0))+IF(AND(($B51&gt;=Daten!$B$7),($B51&lt;=Daten!$C$7)),Daten!$E$7,0))+IF(AND(($B51&gt;=Daten!$B$8),($B51&lt;=Daten!$C$8)),Daten!$E$8,0))+IF(AND(($B51&gt;=Daten!$B$9),($B51&lt;=Daten!$C$9)),Daten!$E$9,0)))</f>
        <v/>
      </c>
      <c r="J51" s="119" t="str">
        <f t="shared" ca="1" si="6"/>
        <v/>
      </c>
      <c r="K51" s="118" t="str">
        <f ca="1">IF(J51="","",L50*'PK-Tool'!$G$17)</f>
        <v/>
      </c>
      <c r="L51" s="119" t="str">
        <f t="shared" ca="1" si="1"/>
        <v/>
      </c>
      <c r="M51" s="119" t="str">
        <f ca="1">IF(AND($B51&gt;=60,$B51&lt;=65),(L50+((J51+K51)/12*'PK-Tool'!$G$9)),"")</f>
        <v/>
      </c>
      <c r="N51" s="126" t="str">
        <f ca="1">IF(($B51&gt;65),"",((((IF(AND(($B51&gt;=Daten!$B$5),($B51&lt;=Daten!$C$5)),Daten!$F$5,0)+IF(AND(($B51&gt;=Daten!$B$6),($B51&lt;=Daten!$C$6)),Daten!$F$6,0))+IF(AND(($B51&gt;=Daten!$B$7),($B51&lt;=Daten!$C$7)),Daten!$F$7,0))+IF(AND(($B51&gt;=Daten!$B$8),($B51&lt;=Daten!$C$8)),Daten!$F$8,0))+IF(AND(($B51&gt;=Daten!$B$9),($B51&lt;=Daten!$C$9)),Daten!$F$9,0)))</f>
        <v/>
      </c>
      <c r="O51" s="120" t="str">
        <f t="shared" ca="1" si="7"/>
        <v/>
      </c>
      <c r="P51" s="121" t="str">
        <f ca="1">IF(O51="","",Q50*'PK-Tool'!$G$17)</f>
        <v/>
      </c>
      <c r="Q51" s="120" t="str">
        <f t="shared" ca="1" si="2"/>
        <v/>
      </c>
      <c r="R51" s="120" t="str">
        <f ca="1">IF(AND($B51&gt;=60,$B51&lt;=65),(Q50+((O51+P51)/12*'PK-Tool'!$G$9)),"")</f>
        <v/>
      </c>
      <c r="U51" s="124"/>
    </row>
    <row r="52" spans="1:21" s="106" customFormat="1" ht="12.75" x14ac:dyDescent="0.2">
      <c r="A52" s="100">
        <f t="shared" ca="1" si="3"/>
        <v>2064</v>
      </c>
      <c r="B52" s="104">
        <f ca="1">A52-'PK-Tool'!$H$9</f>
        <v>2064</v>
      </c>
      <c r="C52" s="116">
        <f t="shared" si="4"/>
        <v>0</v>
      </c>
      <c r="D52" s="117" t="str">
        <f ca="1">IF(($B52&gt;65),"",((((IF(AND(($B52&gt;=Daten!$B$5),($B52&lt;=Daten!$C$5)),Daten!$D$5,0)+IF(AND(($B52&gt;=Daten!$B$6),($B52&lt;=Daten!$C$6)),Daten!$D$6,0))+IF(AND(($B52&gt;=Daten!$B$7),($B52&lt;=Daten!$C$7)),Daten!$D$7,0))+IF(AND(($B52&gt;=Daten!$B$8),($B52&lt;=Daten!$C$8)),Daten!$D$8,0))+IF(AND(($B52&gt;=Daten!$B$9),($B52&lt;=Daten!$C$9)),Daten!$D$9,0)))</f>
        <v/>
      </c>
      <c r="E52" s="105" t="str">
        <f t="shared" ca="1" si="5"/>
        <v/>
      </c>
      <c r="F52" s="105" t="str">
        <f ca="1">IF(E52="","",G51*'PK-Tool'!$G$17)</f>
        <v/>
      </c>
      <c r="G52" s="105" t="str">
        <f t="shared" ca="1" si="0"/>
        <v/>
      </c>
      <c r="H52" s="105" t="str">
        <f ca="1">IF(AND($B52&gt;=60,$B52&lt;=65),(G51+((E52+F52)/12*'PK-Tool'!$G$9)),"")</f>
        <v/>
      </c>
      <c r="I52" s="125" t="str">
        <f ca="1">IF(($B52&gt;65),"",((((IF(AND(($B52&gt;=Daten!$B$5),($B52&lt;=Daten!$C$5)),Daten!$E$5,0)+IF(AND(($B52&gt;=Daten!$B$6),($B52&lt;=Daten!$C$6)),Daten!$E$6,0))+IF(AND(($B52&gt;=Daten!$B$7),($B52&lt;=Daten!$C$7)),Daten!$E$7,0))+IF(AND(($B52&gt;=Daten!$B$8),($B52&lt;=Daten!$C$8)),Daten!$E$8,0))+IF(AND(($B52&gt;=Daten!$B$9),($B52&lt;=Daten!$C$9)),Daten!$E$9,0)))</f>
        <v/>
      </c>
      <c r="J52" s="119" t="str">
        <f t="shared" ca="1" si="6"/>
        <v/>
      </c>
      <c r="K52" s="118" t="str">
        <f ca="1">IF(J52="","",L51*'PK-Tool'!$G$17)</f>
        <v/>
      </c>
      <c r="L52" s="119" t="str">
        <f t="shared" ca="1" si="1"/>
        <v/>
      </c>
      <c r="M52" s="119" t="str">
        <f ca="1">IF(AND($B52&gt;=60,$B52&lt;=65),(L51+((J52+K52)/12*'PK-Tool'!$G$9)),"")</f>
        <v/>
      </c>
      <c r="N52" s="126" t="str">
        <f ca="1">IF(($B52&gt;65),"",((((IF(AND(($B52&gt;=Daten!$B$5),($B52&lt;=Daten!$C$5)),Daten!$F$5,0)+IF(AND(($B52&gt;=Daten!$B$6),($B52&lt;=Daten!$C$6)),Daten!$F$6,0))+IF(AND(($B52&gt;=Daten!$B$7),($B52&lt;=Daten!$C$7)),Daten!$F$7,0))+IF(AND(($B52&gt;=Daten!$B$8),($B52&lt;=Daten!$C$8)),Daten!$F$8,0))+IF(AND(($B52&gt;=Daten!$B$9),($B52&lt;=Daten!$C$9)),Daten!$F$9,0)))</f>
        <v/>
      </c>
      <c r="O52" s="120" t="str">
        <f t="shared" ca="1" si="7"/>
        <v/>
      </c>
      <c r="P52" s="121" t="str">
        <f ca="1">IF(O52="","",Q51*'PK-Tool'!$G$17)</f>
        <v/>
      </c>
      <c r="Q52" s="120" t="str">
        <f t="shared" ca="1" si="2"/>
        <v/>
      </c>
      <c r="R52" s="120" t="str">
        <f ca="1">IF(AND($B52&gt;=60,$B52&lt;=65),(Q51+((O52+P52)/12*'PK-Tool'!$G$9)),"")</f>
        <v/>
      </c>
      <c r="U52" s="124"/>
    </row>
    <row r="53" spans="1:21" s="106" customFormat="1" ht="12.75" x14ac:dyDescent="0.2">
      <c r="A53" s="100">
        <f t="shared" ca="1" si="3"/>
        <v>2065</v>
      </c>
      <c r="B53" s="104">
        <f ca="1">A53-'PK-Tool'!$H$9</f>
        <v>2065</v>
      </c>
      <c r="C53" s="116">
        <f t="shared" si="4"/>
        <v>0</v>
      </c>
      <c r="D53" s="117" t="str">
        <f ca="1">IF(($B53&gt;65),"",((((IF(AND(($B53&gt;=Daten!$B$5),($B53&lt;=Daten!$C$5)),Daten!$D$5,0)+IF(AND(($B53&gt;=Daten!$B$6),($B53&lt;=Daten!$C$6)),Daten!$D$6,0))+IF(AND(($B53&gt;=Daten!$B$7),($B53&lt;=Daten!$C$7)),Daten!$D$7,0))+IF(AND(($B53&gt;=Daten!$B$8),($B53&lt;=Daten!$C$8)),Daten!$D$8,0))+IF(AND(($B53&gt;=Daten!$B$9),($B53&lt;=Daten!$C$9)),Daten!$D$9,0)))</f>
        <v/>
      </c>
      <c r="E53" s="105" t="str">
        <f t="shared" ca="1" si="5"/>
        <v/>
      </c>
      <c r="F53" s="105" t="str">
        <f ca="1">IF(E53="","",G52*'PK-Tool'!$G$17)</f>
        <v/>
      </c>
      <c r="G53" s="105" t="str">
        <f t="shared" ca="1" si="0"/>
        <v/>
      </c>
      <c r="H53" s="105" t="str">
        <f ca="1">IF(AND($B53&gt;=60,$B53&lt;=65),(G52+((E53+F53)/12*'PK-Tool'!$G$9)),"")</f>
        <v/>
      </c>
      <c r="I53" s="125" t="str">
        <f ca="1">IF(($B53&gt;65),"",((((IF(AND(($B53&gt;=Daten!$B$5),($B53&lt;=Daten!$C$5)),Daten!$E$5,0)+IF(AND(($B53&gt;=Daten!$B$6),($B53&lt;=Daten!$C$6)),Daten!$E$6,0))+IF(AND(($B53&gt;=Daten!$B$7),($B53&lt;=Daten!$C$7)),Daten!$E$7,0))+IF(AND(($B53&gt;=Daten!$B$8),($B53&lt;=Daten!$C$8)),Daten!$E$8,0))+IF(AND(($B53&gt;=Daten!$B$9),($B53&lt;=Daten!$C$9)),Daten!$E$9,0)))</f>
        <v/>
      </c>
      <c r="J53" s="119" t="str">
        <f t="shared" ca="1" si="6"/>
        <v/>
      </c>
      <c r="K53" s="118" t="str">
        <f ca="1">IF(J53="","",L52*'PK-Tool'!$G$17)</f>
        <v/>
      </c>
      <c r="L53" s="119" t="str">
        <f t="shared" ca="1" si="1"/>
        <v/>
      </c>
      <c r="M53" s="119" t="str">
        <f ca="1">IF(AND($B53&gt;=60,$B53&lt;=65),(L52+((J53+K53)/12*'PK-Tool'!$G$9)),"")</f>
        <v/>
      </c>
      <c r="N53" s="126" t="str">
        <f ca="1">IF(($B53&gt;65),"",((((IF(AND(($B53&gt;=Daten!$B$5),($B53&lt;=Daten!$C$5)),Daten!$F$5,0)+IF(AND(($B53&gt;=Daten!$B$6),($B53&lt;=Daten!$C$6)),Daten!$F$6,0))+IF(AND(($B53&gt;=Daten!$B$7),($B53&lt;=Daten!$C$7)),Daten!$F$7,0))+IF(AND(($B53&gt;=Daten!$B$8),($B53&lt;=Daten!$C$8)),Daten!$F$8,0))+IF(AND(($B53&gt;=Daten!$B$9),($B53&lt;=Daten!$C$9)),Daten!$F$9,0)))</f>
        <v/>
      </c>
      <c r="O53" s="120" t="str">
        <f t="shared" ca="1" si="7"/>
        <v/>
      </c>
      <c r="P53" s="121" t="str">
        <f ca="1">IF(O53="","",Q52*'PK-Tool'!$G$17)</f>
        <v/>
      </c>
      <c r="Q53" s="120" t="str">
        <f t="shared" ca="1" si="2"/>
        <v/>
      </c>
      <c r="R53" s="120" t="str">
        <f ca="1">IF(AND($B53&gt;=60,$B53&lt;=65),(Q52+((O53+P53)/12*'PK-Tool'!$G$9)),"")</f>
        <v/>
      </c>
      <c r="U53" s="124"/>
    </row>
    <row r="54" spans="1:21" s="106" customFormat="1" ht="12.75" x14ac:dyDescent="0.2">
      <c r="A54" s="100">
        <f t="shared" ca="1" si="3"/>
        <v>2066</v>
      </c>
      <c r="B54" s="104">
        <f ca="1">A54-'PK-Tool'!$H$9</f>
        <v>2066</v>
      </c>
      <c r="C54" s="116">
        <f t="shared" si="4"/>
        <v>0</v>
      </c>
      <c r="D54" s="117" t="str">
        <f ca="1">IF(($B54&gt;65),"",((((IF(AND(($B54&gt;=Daten!$B$5),($B54&lt;=Daten!$C$5)),Daten!$D$5,0)+IF(AND(($B54&gt;=Daten!$B$6),($B54&lt;=Daten!$C$6)),Daten!$D$6,0))+IF(AND(($B54&gt;=Daten!$B$7),($B54&lt;=Daten!$C$7)),Daten!$D$7,0))+IF(AND(($B54&gt;=Daten!$B$8),($B54&lt;=Daten!$C$8)),Daten!$D$8,0))+IF(AND(($B54&gt;=Daten!$B$9),($B54&lt;=Daten!$C$9)),Daten!$D$9,0)))</f>
        <v/>
      </c>
      <c r="E54" s="105" t="str">
        <f t="shared" ca="1" si="5"/>
        <v/>
      </c>
      <c r="F54" s="105" t="str">
        <f ca="1">IF(E54="","",G53*'PK-Tool'!$G$17)</f>
        <v/>
      </c>
      <c r="G54" s="105" t="str">
        <f t="shared" ca="1" si="0"/>
        <v/>
      </c>
      <c r="H54" s="105" t="str">
        <f ca="1">IF(AND($B54&gt;=60,$B54&lt;=65),(G53+((E54+F54)/12*'PK-Tool'!$G$9)),"")</f>
        <v/>
      </c>
      <c r="I54" s="125" t="str">
        <f ca="1">IF(($B54&gt;65),"",((((IF(AND(($B54&gt;=Daten!$B$5),($B54&lt;=Daten!$C$5)),Daten!$E$5,0)+IF(AND(($B54&gt;=Daten!$B$6),($B54&lt;=Daten!$C$6)),Daten!$E$6,0))+IF(AND(($B54&gt;=Daten!$B$7),($B54&lt;=Daten!$C$7)),Daten!$E$7,0))+IF(AND(($B54&gt;=Daten!$B$8),($B54&lt;=Daten!$C$8)),Daten!$E$8,0))+IF(AND(($B54&gt;=Daten!$B$9),($B54&lt;=Daten!$C$9)),Daten!$E$9,0)))</f>
        <v/>
      </c>
      <c r="J54" s="119" t="str">
        <f t="shared" ca="1" si="6"/>
        <v/>
      </c>
      <c r="K54" s="118" t="str">
        <f ca="1">IF(J54="","",L53*'PK-Tool'!$G$17)</f>
        <v/>
      </c>
      <c r="L54" s="119" t="str">
        <f t="shared" ca="1" si="1"/>
        <v/>
      </c>
      <c r="M54" s="119" t="str">
        <f ca="1">IF(AND($B54&gt;=60,$B54&lt;=65),(L53+((J54+K54)/12*'PK-Tool'!$G$9)),"")</f>
        <v/>
      </c>
      <c r="N54" s="126" t="str">
        <f ca="1">IF(($B54&gt;65),"",((((IF(AND(($B54&gt;=Daten!$B$5),($B54&lt;=Daten!$C$5)),Daten!$F$5,0)+IF(AND(($B54&gt;=Daten!$B$6),($B54&lt;=Daten!$C$6)),Daten!$F$6,0))+IF(AND(($B54&gt;=Daten!$B$7),($B54&lt;=Daten!$C$7)),Daten!$F$7,0))+IF(AND(($B54&gt;=Daten!$B$8),($B54&lt;=Daten!$C$8)),Daten!$F$8,0))+IF(AND(($B54&gt;=Daten!$B$9),($B54&lt;=Daten!$C$9)),Daten!$F$9,0)))</f>
        <v/>
      </c>
      <c r="O54" s="120" t="str">
        <f t="shared" ca="1" si="7"/>
        <v/>
      </c>
      <c r="P54" s="121" t="str">
        <f ca="1">IF(O54="","",Q53*'PK-Tool'!$G$17)</f>
        <v/>
      </c>
      <c r="Q54" s="120" t="str">
        <f t="shared" ca="1" si="2"/>
        <v/>
      </c>
      <c r="R54" s="120" t="str">
        <f ca="1">IF(AND($B54&gt;=60,$B54&lt;=65),(Q53+((O54+P54)/12*'PK-Tool'!$G$9)),"")</f>
        <v/>
      </c>
      <c r="U54" s="124"/>
    </row>
    <row r="55" spans="1:21" s="106" customFormat="1" ht="12.75" x14ac:dyDescent="0.2">
      <c r="A55" s="100">
        <f t="shared" ca="1" si="3"/>
        <v>2067</v>
      </c>
      <c r="B55" s="104">
        <f ca="1">A55-'PK-Tool'!$H$9</f>
        <v>2067</v>
      </c>
      <c r="C55" s="116">
        <f t="shared" si="4"/>
        <v>0</v>
      </c>
      <c r="D55" s="117" t="str">
        <f ca="1">IF(($B55&gt;65),"",((((IF(AND(($B55&gt;=Daten!$B$5),($B55&lt;=Daten!$C$5)),Daten!$D$5,0)+IF(AND(($B55&gt;=Daten!$B$6),($B55&lt;=Daten!$C$6)),Daten!$D$6,0))+IF(AND(($B55&gt;=Daten!$B$7),($B55&lt;=Daten!$C$7)),Daten!$D$7,0))+IF(AND(($B55&gt;=Daten!$B$8),($B55&lt;=Daten!$C$8)),Daten!$D$8,0))+IF(AND(($B55&gt;=Daten!$B$9),($B55&lt;=Daten!$C$9)),Daten!$D$9,0)))</f>
        <v/>
      </c>
      <c r="E55" s="105" t="str">
        <f t="shared" ca="1" si="5"/>
        <v/>
      </c>
      <c r="F55" s="105" t="str">
        <f ca="1">IF(E55="","",G54*'PK-Tool'!$G$17)</f>
        <v/>
      </c>
      <c r="G55" s="105" t="str">
        <f t="shared" ca="1" si="0"/>
        <v/>
      </c>
      <c r="H55" s="105" t="str">
        <f ca="1">IF(AND($B55&gt;=60,$B55&lt;=65),(G54+((E55+F55)/12*'PK-Tool'!$G$9)),"")</f>
        <v/>
      </c>
      <c r="I55" s="125" t="str">
        <f ca="1">IF(($B55&gt;65),"",((((IF(AND(($B55&gt;=Daten!$B$5),($B55&lt;=Daten!$C$5)),Daten!$E$5,0)+IF(AND(($B55&gt;=Daten!$B$6),($B55&lt;=Daten!$C$6)),Daten!$E$6,0))+IF(AND(($B55&gt;=Daten!$B$7),($B55&lt;=Daten!$C$7)),Daten!$E$7,0))+IF(AND(($B55&gt;=Daten!$B$8),($B55&lt;=Daten!$C$8)),Daten!$E$8,0))+IF(AND(($B55&gt;=Daten!$B$9),($B55&lt;=Daten!$C$9)),Daten!$E$9,0)))</f>
        <v/>
      </c>
      <c r="J55" s="119" t="str">
        <f t="shared" ca="1" si="6"/>
        <v/>
      </c>
      <c r="K55" s="118" t="str">
        <f ca="1">IF(J55="","",L54*'PK-Tool'!$G$17)</f>
        <v/>
      </c>
      <c r="L55" s="119" t="str">
        <f t="shared" ca="1" si="1"/>
        <v/>
      </c>
      <c r="M55" s="119" t="str">
        <f ca="1">IF(AND($B55&gt;=60,$B55&lt;=65),(L54+((J55+K55)/12*'PK-Tool'!$G$9)),"")</f>
        <v/>
      </c>
      <c r="N55" s="126" t="str">
        <f ca="1">IF(($B55&gt;65),"",((((IF(AND(($B55&gt;=Daten!$B$5),($B55&lt;=Daten!$C$5)),Daten!$F$5,0)+IF(AND(($B55&gt;=Daten!$B$6),($B55&lt;=Daten!$C$6)),Daten!$F$6,0))+IF(AND(($B55&gt;=Daten!$B$7),($B55&lt;=Daten!$C$7)),Daten!$F$7,0))+IF(AND(($B55&gt;=Daten!$B$8),($B55&lt;=Daten!$C$8)),Daten!$F$8,0))+IF(AND(($B55&gt;=Daten!$B$9),($B55&lt;=Daten!$C$9)),Daten!$F$9,0)))</f>
        <v/>
      </c>
      <c r="O55" s="120" t="str">
        <f t="shared" ca="1" si="7"/>
        <v/>
      </c>
      <c r="P55" s="121" t="str">
        <f ca="1">IF(O55="","",Q54*'PK-Tool'!$G$17)</f>
        <v/>
      </c>
      <c r="Q55" s="120" t="str">
        <f t="shared" ca="1" si="2"/>
        <v/>
      </c>
      <c r="R55" s="120" t="str">
        <f ca="1">IF(AND($B55&gt;=60,$B55&lt;=65),(Q54+((O55+P55)/12*'PK-Tool'!$G$9)),"")</f>
        <v/>
      </c>
      <c r="U55" s="124"/>
    </row>
    <row r="56" spans="1:21" s="106" customFormat="1" ht="12.75" x14ac:dyDescent="0.2">
      <c r="A56" s="100">
        <f t="shared" ca="1" si="3"/>
        <v>2068</v>
      </c>
      <c r="B56" s="104">
        <f ca="1">A56-'PK-Tool'!$H$9</f>
        <v>2068</v>
      </c>
      <c r="C56" s="116">
        <f t="shared" si="4"/>
        <v>0</v>
      </c>
      <c r="D56" s="117" t="str">
        <f ca="1">IF(($B56&gt;65),"",((((IF(AND(($B56&gt;=Daten!$B$5),($B56&lt;=Daten!$C$5)),Daten!$D$5,0)+IF(AND(($B56&gt;=Daten!$B$6),($B56&lt;=Daten!$C$6)),Daten!$D$6,0))+IF(AND(($B56&gt;=Daten!$B$7),($B56&lt;=Daten!$C$7)),Daten!$D$7,0))+IF(AND(($B56&gt;=Daten!$B$8),($B56&lt;=Daten!$C$8)),Daten!$D$8,0))+IF(AND(($B56&gt;=Daten!$B$9),($B56&lt;=Daten!$C$9)),Daten!$D$9,0)))</f>
        <v/>
      </c>
      <c r="E56" s="105" t="str">
        <f t="shared" ca="1" si="5"/>
        <v/>
      </c>
      <c r="F56" s="105" t="str">
        <f ca="1">IF(E56="","",G55*'PK-Tool'!$G$17)</f>
        <v/>
      </c>
      <c r="G56" s="105" t="str">
        <f t="shared" ca="1" si="0"/>
        <v/>
      </c>
      <c r="H56" s="105" t="str">
        <f ca="1">IF(AND($B56&gt;=60,$B56&lt;=65),(G55+((E56+F56)/12*'PK-Tool'!$G$9)),"")</f>
        <v/>
      </c>
      <c r="I56" s="125" t="str">
        <f ca="1">IF(($B56&gt;65),"",((((IF(AND(($B56&gt;=Daten!$B$5),($B56&lt;=Daten!$C$5)),Daten!$E$5,0)+IF(AND(($B56&gt;=Daten!$B$6),($B56&lt;=Daten!$C$6)),Daten!$E$6,0))+IF(AND(($B56&gt;=Daten!$B$7),($B56&lt;=Daten!$C$7)),Daten!$E$7,0))+IF(AND(($B56&gt;=Daten!$B$8),($B56&lt;=Daten!$C$8)),Daten!$E$8,0))+IF(AND(($B56&gt;=Daten!$B$9),($B56&lt;=Daten!$C$9)),Daten!$E$9,0)))</f>
        <v/>
      </c>
      <c r="J56" s="119" t="str">
        <f t="shared" ca="1" si="6"/>
        <v/>
      </c>
      <c r="K56" s="118" t="str">
        <f ca="1">IF(J56="","",L55*'PK-Tool'!$G$17)</f>
        <v/>
      </c>
      <c r="L56" s="119" t="str">
        <f t="shared" ca="1" si="1"/>
        <v/>
      </c>
      <c r="M56" s="119" t="str">
        <f ca="1">IF(AND($B56&gt;=60,$B56&lt;=65),(L55+((J56+K56)/12*'PK-Tool'!$G$9)),"")</f>
        <v/>
      </c>
      <c r="N56" s="126" t="str">
        <f ca="1">IF(($B56&gt;65),"",((((IF(AND(($B56&gt;=Daten!$B$5),($B56&lt;=Daten!$C$5)),Daten!$F$5,0)+IF(AND(($B56&gt;=Daten!$B$6),($B56&lt;=Daten!$C$6)),Daten!$F$6,0))+IF(AND(($B56&gt;=Daten!$B$7),($B56&lt;=Daten!$C$7)),Daten!$F$7,0))+IF(AND(($B56&gt;=Daten!$B$8),($B56&lt;=Daten!$C$8)),Daten!$F$8,0))+IF(AND(($B56&gt;=Daten!$B$9),($B56&lt;=Daten!$C$9)),Daten!$F$9,0)))</f>
        <v/>
      </c>
      <c r="O56" s="120" t="str">
        <f t="shared" ca="1" si="7"/>
        <v/>
      </c>
      <c r="P56" s="121" t="str">
        <f ca="1">IF(O56="","",Q55*'PK-Tool'!$G$17)</f>
        <v/>
      </c>
      <c r="Q56" s="120" t="str">
        <f t="shared" ca="1" si="2"/>
        <v/>
      </c>
      <c r="R56" s="120" t="str">
        <f ca="1">IF(AND($B56&gt;=60,$B56&lt;=65),(Q55+((O56+P56)/12*'PK-Tool'!$G$9)),"")</f>
        <v/>
      </c>
      <c r="U56" s="124"/>
    </row>
    <row r="57" spans="1:21" s="106" customFormat="1" ht="12.75" x14ac:dyDescent="0.2">
      <c r="A57" s="100">
        <f t="shared" ca="1" si="3"/>
        <v>2069</v>
      </c>
      <c r="B57" s="104">
        <f ca="1">A57-'PK-Tool'!$H$9</f>
        <v>2069</v>
      </c>
      <c r="C57" s="116">
        <f t="shared" si="4"/>
        <v>0</v>
      </c>
      <c r="D57" s="117" t="str">
        <f ca="1">IF(($B57&gt;65),"",((((IF(AND(($B57&gt;=Daten!$B$5),($B57&lt;=Daten!$C$5)),Daten!$D$5,0)+IF(AND(($B57&gt;=Daten!$B$6),($B57&lt;=Daten!$C$6)),Daten!$D$6,0))+IF(AND(($B57&gt;=Daten!$B$7),($B57&lt;=Daten!$C$7)),Daten!$D$7,0))+IF(AND(($B57&gt;=Daten!$B$8),($B57&lt;=Daten!$C$8)),Daten!$D$8,0))+IF(AND(($B57&gt;=Daten!$B$9),($B57&lt;=Daten!$C$9)),Daten!$D$9,0)))</f>
        <v/>
      </c>
      <c r="E57" s="105" t="str">
        <f t="shared" ca="1" si="5"/>
        <v/>
      </c>
      <c r="F57" s="105" t="str">
        <f ca="1">IF(E57="","",G56*'PK-Tool'!$G$17)</f>
        <v/>
      </c>
      <c r="G57" s="105" t="str">
        <f t="shared" ca="1" si="0"/>
        <v/>
      </c>
      <c r="H57" s="105" t="str">
        <f ca="1">IF(AND($B57&gt;=60,$B57&lt;=65),(G56+((E57+F57)/12*'PK-Tool'!$G$9)),"")</f>
        <v/>
      </c>
      <c r="I57" s="125" t="str">
        <f ca="1">IF(($B57&gt;65),"",((((IF(AND(($B57&gt;=Daten!$B$5),($B57&lt;=Daten!$C$5)),Daten!$E$5,0)+IF(AND(($B57&gt;=Daten!$B$6),($B57&lt;=Daten!$C$6)),Daten!$E$6,0))+IF(AND(($B57&gt;=Daten!$B$7),($B57&lt;=Daten!$C$7)),Daten!$E$7,0))+IF(AND(($B57&gt;=Daten!$B$8),($B57&lt;=Daten!$C$8)),Daten!$E$8,0))+IF(AND(($B57&gt;=Daten!$B$9),($B57&lt;=Daten!$C$9)),Daten!$E$9,0)))</f>
        <v/>
      </c>
      <c r="J57" s="119" t="str">
        <f t="shared" ca="1" si="6"/>
        <v/>
      </c>
      <c r="K57" s="118" t="str">
        <f ca="1">IF(J57="","",L56*'PK-Tool'!$G$17)</f>
        <v/>
      </c>
      <c r="L57" s="119" t="str">
        <f t="shared" ca="1" si="1"/>
        <v/>
      </c>
      <c r="M57" s="119" t="str">
        <f ca="1">IF(AND($B57&gt;=60,$B57&lt;=65),(L56+((J57+K57)/12*'PK-Tool'!$G$9)),"")</f>
        <v/>
      </c>
      <c r="N57" s="126" t="str">
        <f ca="1">IF(($B57&gt;65),"",((((IF(AND(($B57&gt;=Daten!$B$5),($B57&lt;=Daten!$C$5)),Daten!$F$5,0)+IF(AND(($B57&gt;=Daten!$B$6),($B57&lt;=Daten!$C$6)),Daten!$F$6,0))+IF(AND(($B57&gt;=Daten!$B$7),($B57&lt;=Daten!$C$7)),Daten!$F$7,0))+IF(AND(($B57&gt;=Daten!$B$8),($B57&lt;=Daten!$C$8)),Daten!$F$8,0))+IF(AND(($B57&gt;=Daten!$B$9),($B57&lt;=Daten!$C$9)),Daten!$F$9,0)))</f>
        <v/>
      </c>
      <c r="O57" s="120" t="str">
        <f t="shared" ca="1" si="7"/>
        <v/>
      </c>
      <c r="P57" s="121" t="str">
        <f ca="1">IF(O57="","",Q56*'PK-Tool'!$G$17)</f>
        <v/>
      </c>
      <c r="Q57" s="120" t="str">
        <f t="shared" ca="1" si="2"/>
        <v/>
      </c>
      <c r="R57" s="120" t="str">
        <f ca="1">IF(AND($B57&gt;=60,$B57&lt;=65),(Q56+((O57+P57)/12*'PK-Tool'!$G$9)),"")</f>
        <v/>
      </c>
      <c r="U57" s="124"/>
    </row>
    <row r="58" spans="1:21" s="106" customFormat="1" ht="12.75" x14ac:dyDescent="0.2">
      <c r="A58" s="100">
        <f t="shared" ca="1" si="3"/>
        <v>2070</v>
      </c>
      <c r="B58" s="104">
        <f ca="1">A58-'PK-Tool'!$H$9</f>
        <v>2070</v>
      </c>
      <c r="C58" s="116">
        <f t="shared" si="4"/>
        <v>0</v>
      </c>
      <c r="D58" s="117" t="str">
        <f ca="1">IF(($B58&gt;65),"",((((IF(AND(($B58&gt;=Daten!$B$5),($B58&lt;=Daten!$C$5)),Daten!$D$5,0)+IF(AND(($B58&gt;=Daten!$B$6),($B58&lt;=Daten!$C$6)),Daten!$D$6,0))+IF(AND(($B58&gt;=Daten!$B$7),($B58&lt;=Daten!$C$7)),Daten!$D$7,0))+IF(AND(($B58&gt;=Daten!$B$8),($B58&lt;=Daten!$C$8)),Daten!$D$8,0))+IF(AND(($B58&gt;=Daten!$B$9),($B58&lt;=Daten!$C$9)),Daten!$D$9,0)))</f>
        <v/>
      </c>
      <c r="E58" s="105" t="str">
        <f t="shared" ca="1" si="5"/>
        <v/>
      </c>
      <c r="F58" s="105" t="str">
        <f ca="1">IF(E58="","",G57*'PK-Tool'!$G$17)</f>
        <v/>
      </c>
      <c r="G58" s="105" t="str">
        <f t="shared" ca="1" si="0"/>
        <v/>
      </c>
      <c r="H58" s="105" t="str">
        <f ca="1">IF(AND($B58&gt;=60,$B58&lt;=65),(G57+((E58+F58)/12*'PK-Tool'!$G$9)),"")</f>
        <v/>
      </c>
      <c r="I58" s="125" t="str">
        <f ca="1">IF(($B58&gt;65),"",((((IF(AND(($B58&gt;=Daten!$B$5),($B58&lt;=Daten!$C$5)),Daten!$E$5,0)+IF(AND(($B58&gt;=Daten!$B$6),($B58&lt;=Daten!$C$6)),Daten!$E$6,0))+IF(AND(($B58&gt;=Daten!$B$7),($B58&lt;=Daten!$C$7)),Daten!$E$7,0))+IF(AND(($B58&gt;=Daten!$B$8),($B58&lt;=Daten!$C$8)),Daten!$E$8,0))+IF(AND(($B58&gt;=Daten!$B$9),($B58&lt;=Daten!$C$9)),Daten!$E$9,0)))</f>
        <v/>
      </c>
      <c r="J58" s="119" t="str">
        <f t="shared" ca="1" si="6"/>
        <v/>
      </c>
      <c r="K58" s="118" t="str">
        <f ca="1">IF(J58="","",L57*'PK-Tool'!$G$17)</f>
        <v/>
      </c>
      <c r="L58" s="119" t="str">
        <f t="shared" ca="1" si="1"/>
        <v/>
      </c>
      <c r="M58" s="119" t="str">
        <f ca="1">IF(AND($B58&gt;=60,$B58&lt;=65),(L57+((J58+K58)/12*'PK-Tool'!$G$9)),"")</f>
        <v/>
      </c>
      <c r="N58" s="126" t="str">
        <f ca="1">IF(($B58&gt;65),"",((((IF(AND(($B58&gt;=Daten!$B$5),($B58&lt;=Daten!$C$5)),Daten!$F$5,0)+IF(AND(($B58&gt;=Daten!$B$6),($B58&lt;=Daten!$C$6)),Daten!$F$6,0))+IF(AND(($B58&gt;=Daten!$B$7),($B58&lt;=Daten!$C$7)),Daten!$F$7,0))+IF(AND(($B58&gt;=Daten!$B$8),($B58&lt;=Daten!$C$8)),Daten!$F$8,0))+IF(AND(($B58&gt;=Daten!$B$9),($B58&lt;=Daten!$C$9)),Daten!$F$9,0)))</f>
        <v/>
      </c>
      <c r="O58" s="120" t="str">
        <f t="shared" ca="1" si="7"/>
        <v/>
      </c>
      <c r="P58" s="121" t="str">
        <f ca="1">IF(O58="","",Q57*'PK-Tool'!$G$17)</f>
        <v/>
      </c>
      <c r="Q58" s="120" t="str">
        <f t="shared" ca="1" si="2"/>
        <v/>
      </c>
      <c r="R58" s="120" t="str">
        <f ca="1">IF(AND($B58&gt;=60,$B58&lt;=65),(Q57+((O58+P58)/12*'PK-Tool'!$G$9)),"")</f>
        <v/>
      </c>
      <c r="U58" s="124"/>
    </row>
    <row r="59" spans="1:21" s="106" customFormat="1" ht="12.75" x14ac:dyDescent="0.2">
      <c r="A59" s="100">
        <f t="shared" ca="1" si="3"/>
        <v>2071</v>
      </c>
      <c r="B59" s="104">
        <f ca="1">A59-'PK-Tool'!$H$9</f>
        <v>2071</v>
      </c>
      <c r="C59" s="116">
        <f t="shared" si="4"/>
        <v>0</v>
      </c>
      <c r="D59" s="117" t="str">
        <f ca="1">IF(($B59&gt;65),"",((((IF(AND(($B59&gt;=Daten!$B$5),($B59&lt;=Daten!$C$5)),Daten!$D$5,0)+IF(AND(($B59&gt;=Daten!$B$6),($B59&lt;=Daten!$C$6)),Daten!$D$6,0))+IF(AND(($B59&gt;=Daten!$B$7),($B59&lt;=Daten!$C$7)),Daten!$D$7,0))+IF(AND(($B59&gt;=Daten!$B$8),($B59&lt;=Daten!$C$8)),Daten!$D$8,0))+IF(AND(($B59&gt;=Daten!$B$9),($B59&lt;=Daten!$C$9)),Daten!$D$9,0)))</f>
        <v/>
      </c>
      <c r="E59" s="105" t="str">
        <f t="shared" ca="1" si="5"/>
        <v/>
      </c>
      <c r="F59" s="105" t="str">
        <f ca="1">IF(E59="","",G58*'PK-Tool'!$G$17)</f>
        <v/>
      </c>
      <c r="G59" s="105" t="str">
        <f t="shared" ca="1" si="0"/>
        <v/>
      </c>
      <c r="H59" s="105" t="str">
        <f ca="1">IF(AND($B59&gt;=60,$B59&lt;=65),(G58+((E59+F59)/12*'PK-Tool'!$G$9)),"")</f>
        <v/>
      </c>
      <c r="I59" s="125" t="str">
        <f ca="1">IF(($B59&gt;65),"",((((IF(AND(($B59&gt;=Daten!$B$5),($B59&lt;=Daten!$C$5)),Daten!$E$5,0)+IF(AND(($B59&gt;=Daten!$B$6),($B59&lt;=Daten!$C$6)),Daten!$E$6,0))+IF(AND(($B59&gt;=Daten!$B$7),($B59&lt;=Daten!$C$7)),Daten!$E$7,0))+IF(AND(($B59&gt;=Daten!$B$8),($B59&lt;=Daten!$C$8)),Daten!$E$8,0))+IF(AND(($B59&gt;=Daten!$B$9),($B59&lt;=Daten!$C$9)),Daten!$E$9,0)))</f>
        <v/>
      </c>
      <c r="J59" s="119" t="str">
        <f t="shared" ca="1" si="6"/>
        <v/>
      </c>
      <c r="K59" s="118" t="str">
        <f ca="1">IF(J59="","",L58*'PK-Tool'!$G$17)</f>
        <v/>
      </c>
      <c r="L59" s="119" t="str">
        <f t="shared" ca="1" si="1"/>
        <v/>
      </c>
      <c r="M59" s="119" t="str">
        <f ca="1">IF(AND($B59&gt;=60,$B59&lt;=65),(L58+((J59+K59)/12*'PK-Tool'!$G$9)),"")</f>
        <v/>
      </c>
      <c r="N59" s="126" t="str">
        <f ca="1">IF(($B59&gt;65),"",((((IF(AND(($B59&gt;=Daten!$B$5),($B59&lt;=Daten!$C$5)),Daten!$F$5,0)+IF(AND(($B59&gt;=Daten!$B$6),($B59&lt;=Daten!$C$6)),Daten!$F$6,0))+IF(AND(($B59&gt;=Daten!$B$7),($B59&lt;=Daten!$C$7)),Daten!$F$7,0))+IF(AND(($B59&gt;=Daten!$B$8),($B59&lt;=Daten!$C$8)),Daten!$F$8,0))+IF(AND(($B59&gt;=Daten!$B$9),($B59&lt;=Daten!$C$9)),Daten!$F$9,0)))</f>
        <v/>
      </c>
      <c r="O59" s="120" t="str">
        <f t="shared" ca="1" si="7"/>
        <v/>
      </c>
      <c r="P59" s="121" t="str">
        <f ca="1">IF(O59="","",Q58*'PK-Tool'!$G$17)</f>
        <v/>
      </c>
      <c r="Q59" s="120" t="str">
        <f t="shared" ca="1" si="2"/>
        <v/>
      </c>
      <c r="R59" s="120" t="str">
        <f ca="1">IF(AND($B59&gt;=60,$B59&lt;=65),(Q58+((O59+P59)/12*'PK-Tool'!$G$9)),"")</f>
        <v/>
      </c>
      <c r="U59" s="124"/>
    </row>
    <row r="60" spans="1:21" s="106" customFormat="1" ht="12.75" x14ac:dyDescent="0.2">
      <c r="A60" s="100">
        <f t="shared" ca="1" si="3"/>
        <v>2072</v>
      </c>
      <c r="B60" s="104">
        <f ca="1">A60-'PK-Tool'!$H$9</f>
        <v>2072</v>
      </c>
      <c r="C60" s="116">
        <f t="shared" si="4"/>
        <v>0</v>
      </c>
      <c r="D60" s="117" t="str">
        <f ca="1">IF(($B60&gt;65),"",((((IF(AND(($B60&gt;=Daten!$B$5),($B60&lt;=Daten!$C$5)),Daten!$D$5,0)+IF(AND(($B60&gt;=Daten!$B$6),($B60&lt;=Daten!$C$6)),Daten!$D$6,0))+IF(AND(($B60&gt;=Daten!$B$7),($B60&lt;=Daten!$C$7)),Daten!$D$7,0))+IF(AND(($B60&gt;=Daten!$B$8),($B60&lt;=Daten!$C$8)),Daten!$D$8,0))+IF(AND(($B60&gt;=Daten!$B$9),($B60&lt;=Daten!$C$9)),Daten!$D$9,0)))</f>
        <v/>
      </c>
      <c r="E60" s="105" t="str">
        <f t="shared" ca="1" si="5"/>
        <v/>
      </c>
      <c r="F60" s="105" t="str">
        <f ca="1">IF(E60="","",G59*'PK-Tool'!$G$17)</f>
        <v/>
      </c>
      <c r="G60" s="105" t="str">
        <f t="shared" ca="1" si="0"/>
        <v/>
      </c>
      <c r="H60" s="105" t="str">
        <f ca="1">IF(AND($B60&gt;=60,$B60&lt;=65),(G59+((E60+F60)/12*'PK-Tool'!$G$9)),"")</f>
        <v/>
      </c>
      <c r="I60" s="125" t="str">
        <f ca="1">IF(($B60&gt;65),"",((((IF(AND(($B60&gt;=Daten!$B$5),($B60&lt;=Daten!$C$5)),Daten!$E$5,0)+IF(AND(($B60&gt;=Daten!$B$6),($B60&lt;=Daten!$C$6)),Daten!$E$6,0))+IF(AND(($B60&gt;=Daten!$B$7),($B60&lt;=Daten!$C$7)),Daten!$E$7,0))+IF(AND(($B60&gt;=Daten!$B$8),($B60&lt;=Daten!$C$8)),Daten!$E$8,0))+IF(AND(($B60&gt;=Daten!$B$9),($B60&lt;=Daten!$C$9)),Daten!$E$9,0)))</f>
        <v/>
      </c>
      <c r="J60" s="119" t="str">
        <f t="shared" ca="1" si="6"/>
        <v/>
      </c>
      <c r="K60" s="118" t="str">
        <f ca="1">IF(J60="","",L59*'PK-Tool'!$G$17)</f>
        <v/>
      </c>
      <c r="L60" s="119" t="str">
        <f t="shared" ca="1" si="1"/>
        <v/>
      </c>
      <c r="M60" s="119" t="str">
        <f ca="1">IF(AND($B60&gt;=60,$B60&lt;=65),(L59+((J60+K60)/12*'PK-Tool'!$G$9)),"")</f>
        <v/>
      </c>
      <c r="N60" s="126" t="str">
        <f ca="1">IF(($B60&gt;65),"",((((IF(AND(($B60&gt;=Daten!$B$5),($B60&lt;=Daten!$C$5)),Daten!$F$5,0)+IF(AND(($B60&gt;=Daten!$B$6),($B60&lt;=Daten!$C$6)),Daten!$F$6,0))+IF(AND(($B60&gt;=Daten!$B$7),($B60&lt;=Daten!$C$7)),Daten!$F$7,0))+IF(AND(($B60&gt;=Daten!$B$8),($B60&lt;=Daten!$C$8)),Daten!$F$8,0))+IF(AND(($B60&gt;=Daten!$B$9),($B60&lt;=Daten!$C$9)),Daten!$F$9,0)))</f>
        <v/>
      </c>
      <c r="O60" s="120" t="str">
        <f t="shared" ca="1" si="7"/>
        <v/>
      </c>
      <c r="P60" s="121" t="str">
        <f ca="1">IF(O60="","",Q59*'PK-Tool'!$G$17)</f>
        <v/>
      </c>
      <c r="Q60" s="120" t="str">
        <f t="shared" ca="1" si="2"/>
        <v/>
      </c>
      <c r="R60" s="120" t="str">
        <f ca="1">IF(AND($B60&gt;=60,$B60&lt;=65),(Q59+((O60+P60)/12*'PK-Tool'!$G$9)),"")</f>
        <v/>
      </c>
    </row>
    <row r="61" spans="1:21" s="106" customFormat="1" ht="12.75" x14ac:dyDescent="0.2">
      <c r="A61" s="100">
        <f t="shared" ca="1" si="3"/>
        <v>2073</v>
      </c>
      <c r="B61" s="104">
        <f ca="1">A61-'PK-Tool'!$H$9</f>
        <v>2073</v>
      </c>
      <c r="C61" s="116">
        <f t="shared" si="4"/>
        <v>0</v>
      </c>
      <c r="D61" s="117" t="str">
        <f ca="1">IF(($B61&gt;65),"",((((IF(AND(($B61&gt;=Daten!$B$5),($B61&lt;=Daten!$C$5)),Daten!$D$5,0)+IF(AND(($B61&gt;=Daten!$B$6),($B61&lt;=Daten!$C$6)),Daten!$D$6,0))+IF(AND(($B61&gt;=Daten!$B$7),($B61&lt;=Daten!$C$7)),Daten!$D$7,0))+IF(AND(($B61&gt;=Daten!$B$8),($B61&lt;=Daten!$C$8)),Daten!$D$8,0))+IF(AND(($B61&gt;=Daten!$B$9),($B61&lt;=Daten!$C$9)),Daten!$D$9,0)))</f>
        <v/>
      </c>
      <c r="E61" s="105" t="str">
        <f t="shared" ca="1" si="5"/>
        <v/>
      </c>
      <c r="F61" s="105" t="str">
        <f ca="1">IF(E61="","",G60*'PK-Tool'!$G$17)</f>
        <v/>
      </c>
      <c r="G61" s="105" t="str">
        <f t="shared" ca="1" si="0"/>
        <v/>
      </c>
      <c r="H61" s="105" t="str">
        <f ca="1">IF(AND($B61&gt;=60,$B61&lt;=65),(G60+((E61+F61)/12*'PK-Tool'!$G$9)),"")</f>
        <v/>
      </c>
      <c r="I61" s="125" t="str">
        <f ca="1">IF(($B61&gt;65),"",((((IF(AND(($B61&gt;=Daten!$B$5),($B61&lt;=Daten!$C$5)),Daten!$E$5,0)+IF(AND(($B61&gt;=Daten!$B$6),($B61&lt;=Daten!$C$6)),Daten!$E$6,0))+IF(AND(($B61&gt;=Daten!$B$7),($B61&lt;=Daten!$C$7)),Daten!$E$7,0))+IF(AND(($B61&gt;=Daten!$B$8),($B61&lt;=Daten!$C$8)),Daten!$E$8,0))+IF(AND(($B61&gt;=Daten!$B$9),($B61&lt;=Daten!$C$9)),Daten!$E$9,0)))</f>
        <v/>
      </c>
      <c r="J61" s="119" t="str">
        <f t="shared" ca="1" si="6"/>
        <v/>
      </c>
      <c r="K61" s="118" t="str">
        <f ca="1">IF(J61="","",L60*'PK-Tool'!$G$17)</f>
        <v/>
      </c>
      <c r="L61" s="119" t="str">
        <f t="shared" ca="1" si="1"/>
        <v/>
      </c>
      <c r="M61" s="119" t="str">
        <f ca="1">IF(AND($B61&gt;=60,$B61&lt;=65),(L60+((J61+K61)/12*'PK-Tool'!$G$9)),"")</f>
        <v/>
      </c>
      <c r="N61" s="126" t="str">
        <f ca="1">IF(($B61&gt;65),"",((((IF(AND(($B61&gt;=Daten!$B$5),($B61&lt;=Daten!$C$5)),Daten!$F$5,0)+IF(AND(($B61&gt;=Daten!$B$6),($B61&lt;=Daten!$C$6)),Daten!$F$6,0))+IF(AND(($B61&gt;=Daten!$B$7),($B61&lt;=Daten!$C$7)),Daten!$F$7,0))+IF(AND(($B61&gt;=Daten!$B$8),($B61&lt;=Daten!$C$8)),Daten!$F$8,0))+IF(AND(($B61&gt;=Daten!$B$9),($B61&lt;=Daten!$C$9)),Daten!$F$9,0)))</f>
        <v/>
      </c>
      <c r="O61" s="120" t="str">
        <f t="shared" ca="1" si="7"/>
        <v/>
      </c>
      <c r="P61" s="121" t="str">
        <f ca="1">IF(O61="","",Q60*'PK-Tool'!$G$17)</f>
        <v/>
      </c>
      <c r="Q61" s="120" t="str">
        <f t="shared" ca="1" si="2"/>
        <v/>
      </c>
      <c r="R61" s="120" t="str">
        <f ca="1">IF(AND($B61&gt;=60,$B61&lt;=65),(Q60+((O61+P61)/12*'PK-Tool'!$G$9)),"")</f>
        <v/>
      </c>
    </row>
    <row r="62" spans="1:21" s="106" customFormat="1" ht="12.75" x14ac:dyDescent="0.2">
      <c r="A62" s="100">
        <f t="shared" ca="1" si="3"/>
        <v>2074</v>
      </c>
      <c r="B62" s="104">
        <f ca="1">A62-'PK-Tool'!$H$9</f>
        <v>2074</v>
      </c>
      <c r="C62" s="116">
        <f t="shared" si="4"/>
        <v>0</v>
      </c>
      <c r="D62" s="117" t="str">
        <f ca="1">IF(($B62&gt;65),"",((((IF(AND(($B62&gt;=Daten!$B$5),($B62&lt;=Daten!$C$5)),Daten!$D$5,0)+IF(AND(($B62&gt;=Daten!$B$6),($B62&lt;=Daten!$C$6)),Daten!$D$6,0))+IF(AND(($B62&gt;=Daten!$B$7),($B62&lt;=Daten!$C$7)),Daten!$D$7,0))+IF(AND(($B62&gt;=Daten!$B$8),($B62&lt;=Daten!$C$8)),Daten!$D$8,0))+IF(AND(($B62&gt;=Daten!$B$9),($B62&lt;=Daten!$C$9)),Daten!$D$9,0)))</f>
        <v/>
      </c>
      <c r="E62" s="105" t="str">
        <f t="shared" ca="1" si="5"/>
        <v/>
      </c>
      <c r="F62" s="105" t="str">
        <f ca="1">IF(E62="","",G61*'PK-Tool'!$G$17)</f>
        <v/>
      </c>
      <c r="G62" s="105" t="str">
        <f t="shared" ca="1" si="0"/>
        <v/>
      </c>
      <c r="H62" s="105" t="str">
        <f ca="1">IF(AND($B62&gt;=60,$B62&lt;=65),(G61+((E62+F62)/12*'PK-Tool'!$G$9)),"")</f>
        <v/>
      </c>
      <c r="I62" s="125" t="str">
        <f ca="1">IF(($B62&gt;65),"",((((IF(AND(($B62&gt;=Daten!$B$5),($B62&lt;=Daten!$C$5)),Daten!$E$5,0)+IF(AND(($B62&gt;=Daten!$B$6),($B62&lt;=Daten!$C$6)),Daten!$E$6,0))+IF(AND(($B62&gt;=Daten!$B$7),($B62&lt;=Daten!$C$7)),Daten!$E$7,0))+IF(AND(($B62&gt;=Daten!$B$8),($B62&lt;=Daten!$C$8)),Daten!$E$8,0))+IF(AND(($B62&gt;=Daten!$B$9),($B62&lt;=Daten!$C$9)),Daten!$E$9,0)))</f>
        <v/>
      </c>
      <c r="J62" s="119" t="str">
        <f t="shared" ca="1" si="6"/>
        <v/>
      </c>
      <c r="K62" s="118" t="str">
        <f ca="1">IF(J62="","",L61*'PK-Tool'!$G$17)</f>
        <v/>
      </c>
      <c r="L62" s="119" t="str">
        <f t="shared" ca="1" si="1"/>
        <v/>
      </c>
      <c r="M62" s="119" t="str">
        <f ca="1">IF(AND($B62&gt;=60,$B62&lt;=65),(L61+((J62+K62)/12*'PK-Tool'!$G$9)),"")</f>
        <v/>
      </c>
      <c r="N62" s="126" t="str">
        <f ca="1">IF(($B62&gt;65),"",((((IF(AND(($B62&gt;=Daten!$B$5),($B62&lt;=Daten!$C$5)),Daten!$F$5,0)+IF(AND(($B62&gt;=Daten!$B$6),($B62&lt;=Daten!$C$6)),Daten!$F$6,0))+IF(AND(($B62&gt;=Daten!$B$7),($B62&lt;=Daten!$C$7)),Daten!$F$7,0))+IF(AND(($B62&gt;=Daten!$B$8),($B62&lt;=Daten!$C$8)),Daten!$F$8,0))+IF(AND(($B62&gt;=Daten!$B$9),($B62&lt;=Daten!$C$9)),Daten!$F$9,0)))</f>
        <v/>
      </c>
      <c r="O62" s="120" t="str">
        <f t="shared" ca="1" si="7"/>
        <v/>
      </c>
      <c r="P62" s="121" t="str">
        <f ca="1">IF(O62="","",Q61*'PK-Tool'!$G$17)</f>
        <v/>
      </c>
      <c r="Q62" s="120" t="str">
        <f t="shared" ca="1" si="2"/>
        <v/>
      </c>
      <c r="R62" s="120" t="str">
        <f ca="1">IF(AND($B62&gt;=60,$B62&lt;=65),(Q61+((O62+P62)/12*'PK-Tool'!$G$9)),"")</f>
        <v/>
      </c>
    </row>
    <row r="68" spans="1:21" x14ac:dyDescent="0.25">
      <c r="A68" t="s">
        <v>21</v>
      </c>
    </row>
    <row r="69" spans="1:21" s="26" customFormat="1" x14ac:dyDescent="0.25">
      <c r="A69" s="19"/>
      <c r="B69" s="20"/>
      <c r="C69" s="21"/>
      <c r="D69" s="22"/>
      <c r="E69" s="21"/>
      <c r="F69" s="23"/>
      <c r="G69" s="24"/>
      <c r="H69" s="24"/>
      <c r="I69" s="22"/>
      <c r="J69" s="25"/>
      <c r="L69" s="24"/>
      <c r="M69" s="24"/>
      <c r="N69" s="22"/>
      <c r="O69" s="24"/>
      <c r="Q69" s="24"/>
      <c r="R69" s="24"/>
    </row>
    <row r="70" spans="1:21" s="27" customFormat="1" x14ac:dyDescent="0.25">
      <c r="A70" s="29">
        <f ca="1">YEAR(TODAY())</f>
        <v>2018</v>
      </c>
      <c r="B70" s="30">
        <f ca="1">A70-'PK-Tool'!$H$9</f>
        <v>2018</v>
      </c>
      <c r="C70" s="31">
        <f>'PK-Tool'!G13</f>
        <v>0</v>
      </c>
      <c r="D70" s="32" t="str">
        <f ca="1">IF(($B70&gt;65),"",((((IF(AND(($B70&gt;=Daten!$B$5),($B70&lt;=Daten!$C$5)),Daten!$D$5,0)+IF(AND(($B70&gt;=Daten!$B$6),($B70&lt;=Daten!$C$6)),Daten!$D$6,0))+IF(AND(($B70&gt;=Daten!$B$7),($B70&lt;=Daten!$C$7)),Daten!$D$7,0))+IF(AND(($B70&gt;=Daten!$B$8),($B70&lt;=Daten!$C$8)),Daten!$D$8,0))+IF(AND(($B70&gt;=Daten!$B$9),($B70&lt;=Daten!$C$9)),Daten!$D$9,0)))</f>
        <v/>
      </c>
      <c r="E70" s="33" t="str">
        <f ca="1">IF(D70="","",C70*D70)</f>
        <v/>
      </c>
      <c r="F70" s="34" t="str">
        <f ca="1">IF(E70="","",(G69+E70)*'PK-Tool'!$G$17)</f>
        <v/>
      </c>
      <c r="G70" s="35" t="str">
        <f ca="1">IF(F70="","",G69+E70+F70)</f>
        <v/>
      </c>
      <c r="H70" s="35"/>
      <c r="I70" s="36" t="str">
        <f ca="1">IF(($B70&gt;65),"",((((IF(AND(($B70&gt;=Daten!$B$5),($B70&lt;=Daten!$C$5)),Daten!$E$5,0)+IF(AND(($B70&gt;=Daten!$B$6),($B70&lt;=Daten!$C$6)),Daten!$E$6,0))+IF(AND(($B70&gt;=Daten!$B$7),($B70&lt;=Daten!$C$7)),Daten!$E$7,0))+IF(AND(($B70&gt;=Daten!$B$8),($B70&lt;=Daten!$C$8)),Daten!$E$8,0))+IF(AND(($B70&gt;=Daten!$B$9),($B70&lt;=Daten!$C$9)),Daten!$E$9,0)))</f>
        <v/>
      </c>
      <c r="J70" s="37" t="str">
        <f ca="1">IF(I70="","",C70*I70)</f>
        <v/>
      </c>
      <c r="K70" s="38" t="str">
        <f ca="1">IF(J70="","",(L69+J70)*'PK-Tool'!$G$17)</f>
        <v/>
      </c>
      <c r="L70" s="39" t="str">
        <f ca="1">IF(K70="","",L69+J70+K70)</f>
        <v/>
      </c>
      <c r="M70" s="39"/>
      <c r="N70" s="40" t="str">
        <f ca="1">IF(($B70&gt;65),"",((((IF(AND(($B70&gt;=Daten!$B$5),($B70&lt;=Daten!$C$5)),Daten!$F$5,0)+IF(AND(($B70&gt;=Daten!$B$6),($B70&lt;=Daten!$C$6)),Daten!$F$6,0))+IF(AND(($B70&gt;=Daten!$B$7),($B70&lt;=Daten!$C$7)),Daten!$F$7,0))+IF(AND(($B70&gt;=Daten!$B$8),($B70&lt;=Daten!$C$8)),Daten!$F$8,0))+IF(AND(($B70&gt;=Daten!$B$9),($B70&lt;=Daten!$C$9)),Daten!$F$9,0)))</f>
        <v/>
      </c>
      <c r="O70" s="41" t="str">
        <f ca="1">IF(N70="","",C70*N70)</f>
        <v/>
      </c>
      <c r="P70" s="42" t="str">
        <f ca="1">IF(O70="","",(Q69+O70)*'PK-Tool'!$G$17)</f>
        <v/>
      </c>
      <c r="Q70" s="41" t="str">
        <f ca="1">IF(P70="","",Q69+O70+P70)</f>
        <v/>
      </c>
      <c r="R70" s="87"/>
      <c r="U70" s="28"/>
    </row>
    <row r="71" spans="1:21" x14ac:dyDescent="0.25">
      <c r="E71" s="80" t="e">
        <f ca="1">VLOOKUP(D70,Daten!D5:K9,6,0)*C70</f>
        <v>#N/A</v>
      </c>
      <c r="J71" s="80" t="e">
        <f ca="1">VLOOKUP(I70,Daten!E4:K9,6,0)*C70</f>
        <v>#N/A</v>
      </c>
      <c r="O71" s="80" t="e">
        <f ca="1">VLOOKUP(N70,Daten!F4:K9,6,0)*C70</f>
        <v>#N/A</v>
      </c>
    </row>
  </sheetData>
  <mergeCells count="21">
    <mergeCell ref="R2:R3"/>
    <mergeCell ref="D1:H1"/>
    <mergeCell ref="I1:M1"/>
    <mergeCell ref="N1:R1"/>
    <mergeCell ref="F2:F3"/>
    <mergeCell ref="G2:G3"/>
    <mergeCell ref="P2:P3"/>
    <mergeCell ref="Q2:Q3"/>
    <mergeCell ref="I2:I3"/>
    <mergeCell ref="J2:J3"/>
    <mergeCell ref="H2:H3"/>
    <mergeCell ref="L2:L3"/>
    <mergeCell ref="K2:K3"/>
    <mergeCell ref="N2:N3"/>
    <mergeCell ref="O2:O3"/>
    <mergeCell ref="M2:M3"/>
    <mergeCell ref="A1:A3"/>
    <mergeCell ref="B1:B3"/>
    <mergeCell ref="C1:C3"/>
    <mergeCell ref="D2:D3"/>
    <mergeCell ref="E2:E3"/>
  </mergeCells>
  <pageMargins left="0.7" right="0.7" top="0.78740157499999996" bottom="0.78740157499999996"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2:K9"/>
  <sheetViews>
    <sheetView workbookViewId="0">
      <selection activeCell="K9" sqref="K9"/>
    </sheetView>
  </sheetViews>
  <sheetFormatPr baseColWidth="10" defaultColWidth="11.42578125" defaultRowHeight="15" x14ac:dyDescent="0.25"/>
  <sheetData>
    <row r="2" spans="2:11" x14ac:dyDescent="0.25">
      <c r="B2" s="2" t="s">
        <v>15</v>
      </c>
      <c r="C2" s="3"/>
      <c r="D2" s="3"/>
      <c r="E2" s="3"/>
      <c r="F2" s="3"/>
      <c r="G2" s="2" t="s">
        <v>15</v>
      </c>
      <c r="H2" s="3"/>
      <c r="I2" s="3"/>
      <c r="J2" s="3"/>
      <c r="K2" s="3"/>
    </row>
    <row r="3" spans="2:11" x14ac:dyDescent="0.25">
      <c r="B3" s="198" t="s">
        <v>18</v>
      </c>
      <c r="C3" s="199"/>
      <c r="D3" s="198" t="s">
        <v>26</v>
      </c>
      <c r="E3" s="199"/>
      <c r="F3" s="199"/>
      <c r="G3" s="198" t="s">
        <v>18</v>
      </c>
      <c r="H3" s="199"/>
      <c r="I3" s="198" t="s">
        <v>27</v>
      </c>
      <c r="J3" s="199"/>
      <c r="K3" s="199"/>
    </row>
    <row r="4" spans="2:11" x14ac:dyDescent="0.25">
      <c r="B4" s="4" t="s">
        <v>3</v>
      </c>
      <c r="C4" s="4" t="s">
        <v>9</v>
      </c>
      <c r="D4" s="5" t="s">
        <v>16</v>
      </c>
      <c r="E4" s="6" t="s">
        <v>0</v>
      </c>
      <c r="F4" s="7" t="s">
        <v>20</v>
      </c>
      <c r="G4" s="4" t="s">
        <v>3</v>
      </c>
      <c r="H4" s="4" t="s">
        <v>9</v>
      </c>
      <c r="I4" s="5" t="s">
        <v>16</v>
      </c>
      <c r="J4" s="6" t="s">
        <v>0</v>
      </c>
      <c r="K4" s="7" t="s">
        <v>20</v>
      </c>
    </row>
    <row r="5" spans="2:11" x14ac:dyDescent="0.25">
      <c r="B5" s="8">
        <v>0</v>
      </c>
      <c r="C5" s="9">
        <v>24</v>
      </c>
      <c r="D5" s="10">
        <v>0</v>
      </c>
      <c r="E5" s="11">
        <v>0</v>
      </c>
      <c r="F5" s="12">
        <v>0</v>
      </c>
      <c r="G5" s="8">
        <v>0</v>
      </c>
      <c r="H5" s="9">
        <v>24</v>
      </c>
      <c r="I5" s="10">
        <v>0</v>
      </c>
      <c r="J5" s="11">
        <v>0</v>
      </c>
      <c r="K5" s="12">
        <v>0</v>
      </c>
    </row>
    <row r="6" spans="2:11" x14ac:dyDescent="0.25">
      <c r="B6" s="8">
        <v>25</v>
      </c>
      <c r="C6" s="9">
        <v>34</v>
      </c>
      <c r="D6" s="10">
        <v>6.9999999999999993E-2</v>
      </c>
      <c r="E6" s="11">
        <v>0.1</v>
      </c>
      <c r="F6" s="12">
        <v>0.1</v>
      </c>
      <c r="G6" s="8">
        <v>25</v>
      </c>
      <c r="H6" s="9">
        <v>34</v>
      </c>
      <c r="I6" s="10">
        <v>0.01</v>
      </c>
      <c r="J6" s="11">
        <v>0.04</v>
      </c>
      <c r="K6" s="12">
        <v>0.04</v>
      </c>
    </row>
    <row r="7" spans="2:11" x14ac:dyDescent="0.25">
      <c r="B7" s="8">
        <v>35</v>
      </c>
      <c r="C7" s="9">
        <v>44</v>
      </c>
      <c r="D7" s="10">
        <v>0.1</v>
      </c>
      <c r="E7" s="11">
        <v>0.13</v>
      </c>
      <c r="F7" s="12">
        <v>0.15</v>
      </c>
      <c r="G7" s="8">
        <v>35</v>
      </c>
      <c r="H7" s="9">
        <v>44</v>
      </c>
      <c r="I7" s="10">
        <v>2.1999999999999999E-2</v>
      </c>
      <c r="J7" s="11">
        <v>5.1999999999999998E-2</v>
      </c>
      <c r="K7" s="12">
        <v>7.1999999999999995E-2</v>
      </c>
    </row>
    <row r="8" spans="2:11" x14ac:dyDescent="0.25">
      <c r="B8" s="8">
        <v>45</v>
      </c>
      <c r="C8" s="9">
        <v>54</v>
      </c>
      <c r="D8" s="10">
        <v>0.15</v>
      </c>
      <c r="E8" s="11">
        <v>0.18</v>
      </c>
      <c r="F8" s="12">
        <v>0.21</v>
      </c>
      <c r="G8" s="8">
        <v>45</v>
      </c>
      <c r="H8" s="9">
        <v>54</v>
      </c>
      <c r="I8" s="10">
        <v>4.2000000000000003E-2</v>
      </c>
      <c r="J8" s="11">
        <v>7.1999999999999995E-2</v>
      </c>
      <c r="K8" s="12">
        <v>0.10199999999999999</v>
      </c>
    </row>
    <row r="9" spans="2:11" x14ac:dyDescent="0.25">
      <c r="B9" s="8">
        <v>55</v>
      </c>
      <c r="C9" s="9">
        <v>65</v>
      </c>
      <c r="D9" s="10">
        <v>0.18000000000000002</v>
      </c>
      <c r="E9" s="11">
        <v>0.23</v>
      </c>
      <c r="F9" s="12">
        <v>0.27</v>
      </c>
      <c r="G9" s="8">
        <v>55</v>
      </c>
      <c r="H9" s="9">
        <v>65</v>
      </c>
      <c r="I9" s="10">
        <v>4.2000000000000003E-2</v>
      </c>
      <c r="J9" s="11">
        <v>9.1999999999999998E-2</v>
      </c>
      <c r="K9" s="12">
        <v>0.13200000000000001</v>
      </c>
    </row>
  </sheetData>
  <sheetProtection sheet="1" objects="1" scenarios="1"/>
  <mergeCells count="4">
    <mergeCell ref="B3:C3"/>
    <mergeCell ref="D3:F3"/>
    <mergeCell ref="G3:H3"/>
    <mergeCell ref="I3:K3"/>
  </mergeCells>
  <pageMargins left="0.7" right="0.7" top="0.78740157499999996" bottom="0.78740157499999996"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PK-Tool</vt:lpstr>
      <vt:lpstr>dropy</vt:lpstr>
      <vt:lpstr>Beiträge!Druckbereich</vt:lpstr>
      <vt:lpstr>Daten!Druckbereich</vt:lpstr>
      <vt:lpstr>'PK-Tool'!Druckbereich</vt:lpstr>
    </vt:vector>
  </TitlesOfParts>
  <Company>DYC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aburgene</dc:creator>
  <cp:lastModifiedBy>Lüthi, Nicole</cp:lastModifiedBy>
  <cp:lastPrinted>2013-12-19T14:39:42Z</cp:lastPrinted>
  <dcterms:created xsi:type="dcterms:W3CDTF">2012-03-02T12:46:38Z</dcterms:created>
  <dcterms:modified xsi:type="dcterms:W3CDTF">2018-05-15T08:18:24Z</dcterms:modified>
</cp:coreProperties>
</file>